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E:\黑龙江\交通厅质监站\2022\"/>
    </mc:Choice>
  </mc:AlternateContent>
  <xr:revisionPtr revIDLastSave="0" documentId="13_ncr:1_{B0F35FE0-7B77-4DC9-A5A5-E8E8FCF05804}" xr6:coauthVersionLast="47" xr6:coauthVersionMax="47" xr10:uidLastSave="{00000000-0000-0000-0000-000000000000}"/>
  <bookViews>
    <workbookView xWindow="-110" yWindow="-110" windowWidth="25820" windowHeight="14020" tabRatio="839" activeTab="2" xr2:uid="{00000000-000D-0000-FFFF-FFFF00000000}"/>
  </bookViews>
  <sheets>
    <sheet name="第1包吉黑项目检测内容统计表" sheetId="1" r:id="rId1"/>
    <sheet name="第1包吉黑项目桥梁表" sheetId="15" r:id="rId2"/>
    <sheet name="第2包质量提升三期" sheetId="12" r:id="rId3"/>
    <sheet name="第3包鹤哈高速鹤苔段" sheetId="26" r:id="rId4"/>
    <sheet name="第3包鹤哈高速鹤苔段桥梁表" sheetId="27" r:id="rId5"/>
    <sheet name="第3包鹤哈高速苔伊段" sheetId="28" r:id="rId6"/>
    <sheet name="第3包鹤哈高速苔伊段桥梁表" sheetId="29" r:id="rId7"/>
    <sheet name="第4包哈肇项目检测内容统计表 " sheetId="9" r:id="rId8"/>
    <sheet name="第4包哈肇项目桥梁表" sheetId="34" r:id="rId9"/>
    <sheet name="第5包铁科高速铁凤段检测项目统计表" sheetId="30" r:id="rId10"/>
    <sheet name="第5包铁科高速铁凤段桥梁表" sheetId="31" r:id="rId11"/>
    <sheet name="第6包铁科高速凤方段检测项目统计表" sheetId="32" r:id="rId12"/>
    <sheet name="第6包铁科高速凤方段桥梁表" sheetId="33" r:id="rId13"/>
    <sheet name="第7包绥大项目检测内容统计表 " sheetId="5" r:id="rId14"/>
    <sheet name="第7包绥大项目桥梁表" sheetId="16" r:id="rId15"/>
    <sheet name="第8包佳木斯过境段项目检测内容统计表 " sheetId="8" r:id="rId16"/>
    <sheet name="第8包佳木斯过境段项目桥梁表" sheetId="35" r:id="rId17"/>
    <sheet name="第8包滴兴项目检测内容统计表 " sheetId="7" r:id="rId18"/>
    <sheet name="第8包滴兴项目桥梁表" sheetId="17" r:id="rId19"/>
    <sheet name="第8包绥马项目检测内容统计表 " sheetId="6" r:id="rId20"/>
    <sheet name="第8包绥马项目桥梁表" sheetId="18" r:id="rId21"/>
    <sheet name="第9包铁科五常拉林段项目检测内容统计表 " sheetId="10" r:id="rId22"/>
    <sheet name="第9包铁科五常拉林段项目桥梁表" sheetId="19" r:id="rId23"/>
    <sheet name="第9包铁科高速方延段项目检测内容统计表" sheetId="22" r:id="rId24"/>
    <sheet name="第9包铁科高速方延段桥梁表" sheetId="23" r:id="rId25"/>
    <sheet name="第10包铁科高速尚五段项目检测内容统计表" sheetId="20" r:id="rId26"/>
    <sheet name="第10包铁科高速尚五段桥梁表" sheetId="21" r:id="rId27"/>
    <sheet name="第11包北漠项目检测内容统计表" sheetId="24" r:id="rId28"/>
    <sheet name="第11包北漠项目桥梁表" sheetId="25" r:id="rId29"/>
    <sheet name="第12包质量提升二期" sheetId="14" r:id="rId30"/>
  </sheets>
  <externalReferences>
    <externalReference r:id="rId31"/>
  </externalReferences>
  <calcPr calcId="191029"/>
</workbook>
</file>

<file path=xl/calcChain.xml><?xml version="1.0" encoding="utf-8"?>
<calcChain xmlns="http://schemas.openxmlformats.org/spreadsheetml/2006/main">
  <c r="I56" i="29" l="1"/>
  <c r="I57" i="29" s="1"/>
  <c r="G56" i="29"/>
  <c r="G57" i="29" s="1"/>
  <c r="F56" i="29"/>
  <c r="F57" i="29" s="1"/>
  <c r="E56" i="29"/>
  <c r="E57" i="29" s="1"/>
  <c r="B56" i="29"/>
  <c r="I29" i="29"/>
  <c r="G29" i="29"/>
  <c r="B28" i="29"/>
  <c r="I27" i="29"/>
  <c r="G27" i="29"/>
  <c r="I26" i="29"/>
  <c r="G26" i="29"/>
  <c r="F26" i="29"/>
  <c r="F25" i="29"/>
  <c r="I24" i="29"/>
  <c r="G24" i="29"/>
  <c r="F24" i="29"/>
  <c r="E24" i="29"/>
  <c r="B23" i="29"/>
  <c r="I12" i="29"/>
  <c r="G12" i="29"/>
  <c r="I11" i="29"/>
  <c r="G11" i="29"/>
  <c r="I85" i="27"/>
  <c r="G85" i="27"/>
  <c r="F85" i="27"/>
  <c r="E85" i="27"/>
  <c r="I80" i="27"/>
  <c r="G80" i="27"/>
  <c r="E80" i="27"/>
  <c r="B80" i="27"/>
  <c r="I55" i="27"/>
  <c r="B48" i="27"/>
  <c r="B46" i="27"/>
  <c r="E41" i="27"/>
  <c r="I16" i="27"/>
  <c r="G16" i="27"/>
  <c r="F16" i="27"/>
  <c r="E16" i="27"/>
  <c r="I13" i="27"/>
  <c r="G13" i="27"/>
  <c r="I12" i="27"/>
  <c r="I7" i="27"/>
  <c r="G7" i="27"/>
  <c r="I6" i="27"/>
  <c r="C3" i="27"/>
  <c r="B3" i="27"/>
  <c r="D104" i="25"/>
  <c r="D103" i="25"/>
  <c r="D102" i="25"/>
  <c r="D101" i="25"/>
  <c r="D100" i="25"/>
  <c r="D99" i="25"/>
  <c r="D98" i="25"/>
  <c r="D97" i="25"/>
  <c r="D96" i="25"/>
  <c r="D95"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67" i="25"/>
  <c r="D66" i="25"/>
  <c r="D65" i="25"/>
  <c r="D64" i="25"/>
  <c r="D63"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7" i="25"/>
  <c r="D6" i="25"/>
  <c r="D5" i="25"/>
  <c r="D4" i="25"/>
  <c r="D3" i="25"/>
  <c r="G105" i="25" s="1"/>
  <c r="G106" i="25" s="1"/>
  <c r="I51" i="23"/>
  <c r="I49" i="23"/>
  <c r="I48" i="23"/>
  <c r="I47" i="23"/>
  <c r="I46" i="23"/>
  <c r="I45" i="23"/>
  <c r="C45" i="23"/>
  <c r="I44" i="23"/>
  <c r="I43" i="23"/>
  <c r="C43" i="23"/>
  <c r="I42" i="23"/>
  <c r="C42" i="23"/>
  <c r="I41" i="23"/>
  <c r="I40" i="23"/>
  <c r="I39" i="23"/>
  <c r="I38" i="23"/>
  <c r="I37" i="23"/>
  <c r="I36" i="23"/>
  <c r="I35" i="23"/>
  <c r="I34" i="23"/>
  <c r="I33" i="23"/>
  <c r="I32" i="23"/>
  <c r="I31" i="23"/>
  <c r="I30" i="23"/>
  <c r="I29" i="23"/>
  <c r="I28" i="23"/>
  <c r="I27" i="23"/>
  <c r="I26" i="23"/>
  <c r="I25" i="23"/>
  <c r="I24" i="23"/>
  <c r="I23" i="23"/>
  <c r="I19" i="23"/>
  <c r="G19" i="23"/>
  <c r="I17" i="23"/>
  <c r="I16" i="23"/>
  <c r="G16" i="23"/>
  <c r="G15" i="23"/>
  <c r="I15" i="23" s="1"/>
  <c r="G14" i="23"/>
  <c r="I14" i="23" s="1"/>
  <c r="G13" i="23"/>
  <c r="I13" i="23" s="1"/>
  <c r="I12" i="23"/>
  <c r="G12" i="23"/>
  <c r="G10" i="23"/>
  <c r="I10" i="23" s="1"/>
  <c r="G9" i="23"/>
  <c r="I9" i="23" s="1"/>
  <c r="G8" i="23"/>
  <c r="I8" i="23" s="1"/>
  <c r="K85" i="21"/>
  <c r="I85" i="21"/>
  <c r="H85" i="21"/>
  <c r="C85" i="21"/>
  <c r="K84" i="21"/>
  <c r="I84" i="21"/>
  <c r="H84" i="21"/>
  <c r="F84" i="21"/>
  <c r="C84" i="21"/>
  <c r="K8" i="21"/>
  <c r="I8" i="21"/>
  <c r="C6" i="21"/>
  <c r="K5" i="21"/>
  <c r="I5" i="21"/>
  <c r="H5" i="21"/>
  <c r="F5" i="21"/>
  <c r="G52" i="35"/>
  <c r="G51" i="35"/>
  <c r="G50" i="35"/>
  <c r="L48" i="35"/>
  <c r="L47" i="35"/>
  <c r="L46" i="35"/>
  <c r="L45" i="35"/>
  <c r="L44" i="35"/>
  <c r="L43" i="35"/>
  <c r="L42" i="35"/>
  <c r="L41" i="35"/>
  <c r="L40" i="35"/>
  <c r="L39" i="35"/>
  <c r="L38" i="35"/>
  <c r="L37" i="35"/>
  <c r="L36" i="35"/>
  <c r="L35" i="35"/>
  <c r="L34" i="35"/>
  <c r="L33" i="35"/>
  <c r="L30" i="35"/>
  <c r="L29" i="35"/>
  <c r="L27" i="35"/>
  <c r="L23" i="35"/>
  <c r="L22" i="35"/>
  <c r="D21" i="35"/>
  <c r="L21" i="35" s="1"/>
  <c r="L20" i="35"/>
  <c r="L19" i="35"/>
  <c r="G19" i="35"/>
  <c r="D18" i="35"/>
  <c r="L18" i="35" s="1"/>
  <c r="L17" i="35"/>
  <c r="L16" i="35"/>
  <c r="L15" i="35"/>
  <c r="D15" i="35"/>
  <c r="L14" i="35"/>
  <c r="D14" i="35"/>
  <c r="D13" i="35"/>
  <c r="L13" i="35" s="1"/>
  <c r="D12" i="35"/>
  <c r="L12" i="35" s="1"/>
  <c r="L11" i="35"/>
  <c r="D11" i="35"/>
  <c r="L10" i="35"/>
  <c r="L9" i="35"/>
  <c r="D9" i="35"/>
  <c r="L8" i="35"/>
  <c r="L7" i="35"/>
  <c r="L6" i="35"/>
  <c r="B61" i="25" l="1"/>
  <c r="I105" i="25"/>
  <c r="I106" i="25" s="1"/>
  <c r="B105" i="25"/>
  <c r="B62" i="25"/>
  <c r="E105" i="25"/>
  <c r="E106" i="25" s="1"/>
  <c r="F105" i="25"/>
  <c r="F106" i="25" s="1"/>
  <c r="I6" i="21"/>
  <c r="F23" i="29"/>
  <c r="G48" i="27"/>
  <c r="F62" i="25"/>
  <c r="E61" i="25"/>
  <c r="F46" i="27"/>
  <c r="E46" i="27"/>
  <c r="G61" i="25"/>
  <c r="E48" i="27"/>
  <c r="E23" i="29"/>
  <c r="E28" i="29"/>
  <c r="G23" i="29"/>
  <c r="F48" i="27"/>
  <c r="I46" i="27"/>
  <c r="F28" i="29"/>
  <c r="K6" i="21"/>
  <c r="I28" i="29"/>
  <c r="E62" i="25"/>
  <c r="F6" i="21"/>
  <c r="F61" i="25"/>
  <c r="G62" i="25"/>
  <c r="I48" i="27"/>
  <c r="G28" i="29"/>
  <c r="I61" i="25"/>
  <c r="I62" i="25"/>
  <c r="G46" i="27"/>
  <c r="H6" i="21"/>
  <c r="I23"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ThinkPad</author>
    <author>admin</author>
  </authors>
  <commentList>
    <comment ref="C17" authorId="0" shapeId="0" xr:uid="{00000000-0006-0000-1900-000001000000}">
      <text>
        <r>
          <rPr>
            <b/>
            <sz val="9"/>
            <rFont val="宋体"/>
            <charset val="134"/>
          </rPr>
          <t>ThinkPad:</t>
        </r>
        <r>
          <rPr>
            <sz val="9"/>
            <rFont val="宋体"/>
            <charset val="134"/>
          </rPr>
          <t xml:space="preserve">
初步设计桩号</t>
        </r>
      </text>
    </comment>
    <comment ref="E38" authorId="1" shapeId="0" xr:uid="{00000000-0006-0000-1900-000002000000}">
      <text>
        <r>
          <rPr>
            <b/>
            <sz val="9"/>
            <rFont val="宋体"/>
            <charset val="134"/>
          </rPr>
          <t>admin:</t>
        </r>
        <r>
          <rPr>
            <sz val="9"/>
            <rFont val="宋体"/>
            <charset val="134"/>
          </rPr>
          <t xml:space="preserve">
466.64</t>
        </r>
      </text>
    </comment>
    <comment ref="C39" authorId="1" shapeId="0" xr:uid="{00000000-0006-0000-1900-000003000000}">
      <text>
        <r>
          <rPr>
            <b/>
            <sz val="9"/>
            <rFont val="宋体"/>
            <charset val="134"/>
          </rPr>
          <t>admin:</t>
        </r>
        <r>
          <rPr>
            <sz val="9"/>
            <rFont val="宋体"/>
            <charset val="134"/>
          </rPr>
          <t xml:space="preserve">
钢箱梁</t>
        </r>
      </text>
    </comment>
    <comment ref="E39" authorId="1" shapeId="0" xr:uid="{00000000-0006-0000-1900-000004000000}">
      <text>
        <r>
          <rPr>
            <b/>
            <sz val="9"/>
            <rFont val="宋体"/>
            <charset val="134"/>
          </rPr>
          <t>admin:</t>
        </r>
        <r>
          <rPr>
            <sz val="9"/>
            <rFont val="宋体"/>
            <charset val="134"/>
          </rPr>
          <t xml:space="preserve">
306.64</t>
        </r>
      </text>
    </comment>
    <comment ref="C58" authorId="0" shapeId="0" xr:uid="{00000000-0006-0000-1900-000005000000}">
      <text>
        <r>
          <rPr>
            <b/>
            <sz val="9"/>
            <rFont val="宋体"/>
            <charset val="134"/>
          </rPr>
          <t>ThinkPad:</t>
        </r>
        <r>
          <rPr>
            <sz val="9"/>
            <rFont val="宋体"/>
            <charset val="134"/>
          </rPr>
          <t xml:space="preserve">
往小桩号移14m</t>
        </r>
      </text>
    </comment>
  </commentList>
</comments>
</file>

<file path=xl/sharedStrings.xml><?xml version="1.0" encoding="utf-8"?>
<sst xmlns="http://schemas.openxmlformats.org/spreadsheetml/2006/main" count="9212" uniqueCount="2048">
  <si>
    <t>单位工程</t>
  </si>
  <si>
    <t>分部工程类别</t>
  </si>
  <si>
    <t>抽查频率</t>
  </si>
  <si>
    <t>抽查项目</t>
  </si>
  <si>
    <t>检测频率</t>
  </si>
  <si>
    <t>建议使用的检测方法</t>
  </si>
  <si>
    <t>规定值或允许偏差</t>
  </si>
  <si>
    <t>工程量估算</t>
  </si>
  <si>
    <t>费用</t>
  </si>
  <si>
    <t>路基工程</t>
  </si>
  <si>
    <t>路基土石方</t>
  </si>
  <si>
    <t>每公里抽查1处。</t>
  </si>
  <si>
    <t>边坡</t>
  </si>
  <si>
    <t>每处两侧各测不少于两个坡面。</t>
  </si>
  <si>
    <t>尺量</t>
  </si>
  <si>
    <t>《公路工程质量检验评定标准》（JTG F80/1-2017）</t>
  </si>
  <si>
    <t>184公里</t>
  </si>
  <si>
    <t>排水工程</t>
  </si>
  <si>
    <t>排水工程的断面尺寸每公里抽查2－3处，铺砌厚度按合同段抽查不少于3处。</t>
  </si>
  <si>
    <t>断面尺寸</t>
  </si>
  <si>
    <t>每处抽不少于两个断面。</t>
  </si>
  <si>
    <t>铺砌厚度</t>
  </si>
  <si>
    <t>每处开挖检查不少于1个断面。</t>
  </si>
  <si>
    <t>小桥</t>
  </si>
  <si>
    <t>小桥抽查不少于总数的20％且每种类型抽查不少于1座</t>
  </si>
  <si>
    <t>砼强度</t>
  </si>
  <si>
    <t>每座用回弹仪或超声波测上、下部结构各不少于10个测区。</t>
  </si>
  <si>
    <t>回弹法《回弹法检测混凝土抗压强度技术规程》（JGJ/T 23-2011）</t>
  </si>
  <si>
    <t>1座</t>
  </si>
  <si>
    <t>主要结构尺寸</t>
  </si>
  <si>
    <t>每座抽10-20个。</t>
  </si>
  <si>
    <t>涵洞</t>
  </si>
  <si>
    <t>涵洞抽查不少于总数的10％且每种类型抽查不少于1道。</t>
  </si>
  <si>
    <t>每处用回弹仪或超声波测不少于10个测区。</t>
  </si>
  <si>
    <t>297道</t>
  </si>
  <si>
    <t>结构尺寸</t>
  </si>
  <si>
    <t>每道5-10个。</t>
  </si>
  <si>
    <t>路面工程</t>
  </si>
  <si>
    <t>路面基层</t>
  </si>
  <si>
    <t>路面基层采取随机抽检，不设具体频率。</t>
  </si>
  <si>
    <t>厚度</t>
  </si>
  <si>
    <t>抽检路段每公里1点。</t>
  </si>
  <si>
    <t>《公路路基路面现场测试规程》（JTG3450-2019）</t>
  </si>
  <si>
    <t>主线332点（主线双幅166公里），连接线15点。</t>
  </si>
  <si>
    <t>路面面层</t>
  </si>
  <si>
    <t>路面工程的弯沉、平整度检测，高速、一级公路以每半幅每公里为评定单元，其他等级公路以每公里为评定单元。其他抽查项目每公里不少于1处。</t>
  </si>
  <si>
    <t>沥青路面压实度</t>
  </si>
  <si>
    <t>每处不少于1点。</t>
  </si>
  <si>
    <t>钻芯测试路面压实度方法《公路路基路面现场测试规程T0924-2008》（JTG3450-2019）</t>
  </si>
  <si>
    <t>主线双幅184公里，二级路连接线15公里，混凝土路面87公里。</t>
  </si>
  <si>
    <t>竣工复测费用</t>
  </si>
  <si>
    <t>沥青路面弯沉*</t>
  </si>
  <si>
    <t>每评定单元检测不少于40点，各车道交替检测。</t>
  </si>
  <si>
    <t>自动弯沉仪测试路面弯沉方法《公路路基路面现场测试规程T0925-2008》（JTG3450-2019）
落锤式弯沉仪测试弯沉方法《公路路基路面现场测试规程T0953-2008》（JTG3450-2019）</t>
  </si>
  <si>
    <t>沥青路面车辙*</t>
  </si>
  <si>
    <t>每处每车道至少测1个断面。</t>
  </si>
  <si>
    <t>允许偏差：≤10mm</t>
  </si>
  <si>
    <t>沥青路面渗水系数</t>
  </si>
  <si>
    <t>沥青路面渗水系数测试方法《公路路基路面现场测试规程T0971-2019》（JTG3450-2019）</t>
  </si>
  <si>
    <t>砼路面强度</t>
  </si>
  <si>
    <t>砼路面相邻板高差*</t>
  </si>
  <si>
    <t>每处测膨胀缝位置相邻板高差不少于3点</t>
  </si>
  <si>
    <t>平整度*</t>
  </si>
  <si>
    <t>高速、一级公路连续检测。</t>
  </si>
  <si>
    <t>抗滑*</t>
  </si>
  <si>
    <t>高速、一级公路检测摩擦系数</t>
  </si>
  <si>
    <t>构造深度</t>
  </si>
  <si>
    <t>短脉冲雷达测试路面厚度方法《公路路基路面现场测试规程T0913-2019》（JTG3450-2019）</t>
  </si>
  <si>
    <t>横坡</t>
  </si>
  <si>
    <t>每处1-2个断面。</t>
  </si>
  <si>
    <t>水准仪</t>
  </si>
  <si>
    <t>桥梁(不含小桥)</t>
  </si>
  <si>
    <t>桥面系</t>
  </si>
  <si>
    <t>特大桥、大桥逐座检查；中桥抽查不少于总数的30%且每种桥型抽查不少于1座。</t>
  </si>
  <si>
    <t>伸缩缝与桥面高差*</t>
  </si>
  <si>
    <t>逐条缝检测。</t>
  </si>
  <si>
    <t>详见桥梁表。</t>
  </si>
  <si>
    <t>桥面铺装平整度*</t>
  </si>
  <si>
    <t>每联＞100m时用连续式平整度仪分车道检测;不足100m时每联用三米直尺测3处，每处3尺，</t>
  </si>
  <si>
    <t>最大间隙h：高速、一级公路允许偏差3mm，其他公路允许偏差5mm。</t>
  </si>
  <si>
    <t>每100m测不少于3个断面。</t>
  </si>
  <si>
    <t>桥面抗滑*</t>
  </si>
  <si>
    <t>每200m测不少于3处。</t>
  </si>
  <si>
    <t>铺砂法</t>
  </si>
  <si>
    <t>交通安全设施</t>
  </si>
  <si>
    <t>标志</t>
  </si>
  <si>
    <t>交通安全设施中防护栏、标线每公里抽查不少于1处；标志抽查不少于总数的10%。</t>
  </si>
  <si>
    <t>立柱竖直度</t>
  </si>
  <si>
    <t>每柱测两个方向。</t>
  </si>
  <si>
    <t>垂线法</t>
  </si>
  <si>
    <t>2386块</t>
  </si>
  <si>
    <t>标志板净空</t>
  </si>
  <si>
    <t>取不利点。</t>
  </si>
  <si>
    <t>经纬仪、全站仪或尺量</t>
  </si>
  <si>
    <t>标志板厚度</t>
  </si>
  <si>
    <t>每块测不少于2点。</t>
  </si>
  <si>
    <t>板厚千分尺、涂层测厚仪</t>
  </si>
  <si>
    <t>标志面反光膜等级及逆射光系数</t>
  </si>
  <si>
    <t>逆反射系数测试仪</t>
  </si>
  <si>
    <t>标线</t>
  </si>
  <si>
    <t>反光标线逆反射系数</t>
  </si>
  <si>
    <t>每处测不少于5点。</t>
  </si>
  <si>
    <t>标线逆反射测试仪</t>
  </si>
  <si>
    <t>主线184公里，连接线15公里，分离天桥引道87公里。</t>
  </si>
  <si>
    <t>标线厚度</t>
  </si>
  <si>
    <t>标线厚度测量仪</t>
  </si>
  <si>
    <t>防护栏</t>
  </si>
  <si>
    <t>波形梁板基底金属厚度</t>
  </si>
  <si>
    <t>每处不少于5点。</t>
  </si>
  <si>
    <t>波形梁钢护栏立柱壁厚</t>
  </si>
  <si>
    <t>千分尺或超声波测厚仪、涂层测厚仪</t>
  </si>
  <si>
    <t>波形梁钢护栏立柱埋入深度</t>
  </si>
  <si>
    <t>每处不少于1根。</t>
  </si>
  <si>
    <t>波形梁钢护栏横梁中心高度</t>
  </si>
  <si>
    <t>砼护栏强度</t>
  </si>
  <si>
    <t>用回弹仪或超声波每处不少于2个测区，测区总数不少于10个。</t>
  </si>
  <si>
    <t>砼护栏断面尺寸</t>
  </si>
  <si>
    <t>机电工程</t>
  </si>
  <si>
    <t>监控系统</t>
  </si>
  <si>
    <t>机电工程各类设施抽查不少于10％，每类设施少于3个时全部检测。</t>
  </si>
  <si>
    <t>闭路电视监视系统传输通道指标</t>
  </si>
  <si>
    <t>测点数不少于3个，少于3个时全部检测。</t>
  </si>
  <si>
    <t>按照相关技术规程进行检验</t>
  </si>
  <si>
    <t>《公路工程质量检验评定标准》（JTG F80/2-2017）</t>
  </si>
  <si>
    <t>主线184公里，连接线15公里。</t>
  </si>
  <si>
    <t>可变标志显示屏平均亮度</t>
  </si>
  <si>
    <t>计算机网健康测试</t>
  </si>
  <si>
    <t>接地电阻、绝缘电阻</t>
  </si>
  <si>
    <t>通信系统</t>
  </si>
  <si>
    <t>光纤接头损耗平均值</t>
  </si>
  <si>
    <t>光纤数字传输误码指标</t>
  </si>
  <si>
    <t>数字程控交换接通率</t>
  </si>
  <si>
    <t>收费系统</t>
  </si>
  <si>
    <t>车道设备各车种处理流程</t>
  </si>
  <si>
    <t>原材料</t>
  </si>
  <si>
    <t>集料</t>
  </si>
  <si>
    <t>项目每年抽检2-4次</t>
  </si>
  <si>
    <t>筛分试验</t>
  </si>
  <si>
    <t>沥青混凝土路面用材料
；水泥稳定粒料用材料，按不同料源抽取</t>
  </si>
  <si>
    <t>按设计要求及相关试验规程进行检验</t>
  </si>
  <si>
    <t>表观相对密度</t>
  </si>
  <si>
    <t>压碎值试验</t>
  </si>
  <si>
    <t>针片状颗粒含量</t>
  </si>
  <si>
    <t>含泥量试验</t>
  </si>
  <si>
    <t>砂当量</t>
  </si>
  <si>
    <t>沥青</t>
  </si>
  <si>
    <t>针入度试验</t>
  </si>
  <si>
    <t>按不同厂家抽取</t>
  </si>
  <si>
    <t>软化点试验</t>
  </si>
  <si>
    <t>延度试验</t>
  </si>
  <si>
    <t>动力粘度试验</t>
  </si>
  <si>
    <t>水泥</t>
  </si>
  <si>
    <t>水泥物理、化学性能试验</t>
  </si>
  <si>
    <t>水泥胶砂强度试验</t>
  </si>
  <si>
    <t>钢筋</t>
  </si>
  <si>
    <t>伸长率</t>
  </si>
  <si>
    <t>按不同厂家、型号抽取</t>
  </si>
  <si>
    <t>屈服力</t>
  </si>
  <si>
    <t>物理最大力</t>
  </si>
  <si>
    <t>弯曲</t>
  </si>
  <si>
    <t>土工格栅</t>
  </si>
  <si>
    <t>拉伸强度</t>
  </si>
  <si>
    <t>延伸率</t>
  </si>
  <si>
    <t>预应力产品</t>
  </si>
  <si>
    <t>预应力锚具、夹具、连接器</t>
  </si>
  <si>
    <t>硬度</t>
  </si>
  <si>
    <t>2组，进行2次试验。</t>
  </si>
  <si>
    <t>夹片式多孔锚具静载试验</t>
  </si>
  <si>
    <t>4孔，每组三份平行试验。</t>
  </si>
  <si>
    <t>钢绞线</t>
  </si>
  <si>
    <t>钢绞线拉伸试验</t>
  </si>
  <si>
    <t>进行2次试验。</t>
  </si>
  <si>
    <t>钢绞线松弛试验（100h）</t>
  </si>
  <si>
    <t>每组2根</t>
  </si>
  <si>
    <t>每组3根</t>
  </si>
  <si>
    <t>橡胶支座</t>
  </si>
  <si>
    <t>橡胶支座试验</t>
  </si>
  <si>
    <t>预应力检测</t>
  </si>
  <si>
    <t>压浆密实度</t>
  </si>
  <si>
    <t>现场抽取预制梁</t>
  </si>
  <si>
    <t>锚下预应力检测</t>
  </si>
  <si>
    <t>交通产品</t>
  </si>
  <si>
    <t>标线涂料</t>
  </si>
  <si>
    <t>耐磨</t>
  </si>
  <si>
    <t>每种颜色按标段抽取</t>
  </si>
  <si>
    <t>抗压</t>
  </si>
  <si>
    <t>玻璃珠含量</t>
  </si>
  <si>
    <t>软化点</t>
  </si>
  <si>
    <t>铝板</t>
  </si>
  <si>
    <t>按标段抽取</t>
  </si>
  <si>
    <t>力学性能</t>
  </si>
  <si>
    <t>波形梁、立柱、防阻块</t>
  </si>
  <si>
    <t>防腐层厚度</t>
  </si>
  <si>
    <t>防腐层附着性</t>
  </si>
  <si>
    <t>镀锌附着量</t>
  </si>
  <si>
    <t>连接螺栓</t>
  </si>
  <si>
    <t>抗拉强度</t>
  </si>
  <si>
    <t>每种规格按标段抽取</t>
  </si>
  <si>
    <t>拼接螺栓</t>
  </si>
  <si>
    <t>抗拉荷载</t>
  </si>
  <si>
    <t>带“*”的抽查项目需在竣工检测时进行复测，凡是包含带“*”的抽查项目的分部工程需提供分部工程费用及竣工复测费用两项。</t>
  </si>
  <si>
    <t>项目价格：</t>
  </si>
  <si>
    <t>采购包总价格：</t>
  </si>
  <si>
    <t>绥化至大庆高速公路（S18） 项目桥梁总表（特大、大、中桥）</t>
  </si>
  <si>
    <t>序号</t>
  </si>
  <si>
    <t>跨渠小桥</t>
  </si>
  <si>
    <t>桩号位置</t>
  </si>
  <si>
    <t>类型</t>
  </si>
  <si>
    <t>桥长</t>
  </si>
  <si>
    <t>孔数</t>
  </si>
  <si>
    <t>桥墩数量</t>
  </si>
  <si>
    <t>桩基类型</t>
  </si>
  <si>
    <t>桩基数量</t>
  </si>
  <si>
    <t>绥化东枢纽</t>
  </si>
  <si>
    <t>K0+197.8</t>
  </si>
  <si>
    <t>中桥</t>
  </si>
  <si>
    <t>钻孔灌注桩</t>
  </si>
  <si>
    <t>DK0+598.5</t>
  </si>
  <si>
    <t>DK0+775.6</t>
  </si>
  <si>
    <t>大桥</t>
  </si>
  <si>
    <t>太阳升村中桥</t>
  </si>
  <si>
    <t>K1+026.7</t>
  </si>
  <si>
    <t>天桥</t>
  </si>
  <si>
    <t>K1+288.32</t>
  </si>
  <si>
    <t>兰凤迟中桥</t>
  </si>
  <si>
    <t>K2+725</t>
  </si>
  <si>
    <t>C039分离桥</t>
  </si>
  <si>
    <t xml:space="preserve">K3+511.9 </t>
  </si>
  <si>
    <t>Y826分离桥</t>
  </si>
  <si>
    <t xml:space="preserve">K6+173.89 </t>
  </si>
  <si>
    <t xml:space="preserve"> S101分离桥</t>
  </si>
  <si>
    <t xml:space="preserve">K6+787.7 </t>
  </si>
  <si>
    <t>匝道桥</t>
  </si>
  <si>
    <t>AK0+231.8</t>
  </si>
  <si>
    <t>绥北互通直线天桥</t>
  </si>
  <si>
    <t>K8+110</t>
  </si>
  <si>
    <t>车富村车行天桥</t>
  </si>
  <si>
    <t>K9+230</t>
  </si>
  <si>
    <t>C497分离桥</t>
  </si>
  <si>
    <t xml:space="preserve">K10+450 </t>
  </si>
  <si>
    <t>兴发村中桥</t>
  </si>
  <si>
    <t>K11+073.2</t>
  </si>
  <si>
    <t>Y634分离桥</t>
  </si>
  <si>
    <t xml:space="preserve">K11+329.8 </t>
  </si>
  <si>
    <t>铁路桥</t>
  </si>
  <si>
    <t xml:space="preserve">K4+943 </t>
  </si>
  <si>
    <t>跨线桥</t>
  </si>
  <si>
    <t>MK13+027.9</t>
  </si>
  <si>
    <t>小城子枢纽</t>
  </si>
  <si>
    <t>CK1+172.8</t>
  </si>
  <si>
    <t>FK0+347.5</t>
  </si>
  <si>
    <t>BK0+342</t>
  </si>
  <si>
    <t>GK1+162.5</t>
  </si>
  <si>
    <t>Y025分离桥</t>
  </si>
  <si>
    <t xml:space="preserve">K14+149.31 </t>
  </si>
  <si>
    <t xml:space="preserve"> Y822分离桥</t>
  </si>
  <si>
    <t xml:space="preserve">K15+555.99 </t>
  </si>
  <si>
    <t>五一村Y634分离桥</t>
  </si>
  <si>
    <t>K16+355.5</t>
  </si>
  <si>
    <t>C490分离桥</t>
  </si>
  <si>
    <t xml:space="preserve">K18+545 </t>
  </si>
  <si>
    <t>红旗渠大桥</t>
  </si>
  <si>
    <t>K20+073</t>
  </si>
  <si>
    <t>兴安村通道桥</t>
  </si>
  <si>
    <t>K21+008.3</t>
  </si>
  <si>
    <t>呼兰河大桥</t>
  </si>
  <si>
    <t>K24+830</t>
  </si>
  <si>
    <t>特大桥</t>
  </si>
  <si>
    <t>信头寸1号车行天桥</t>
  </si>
  <si>
    <t>K27+440</t>
  </si>
  <si>
    <t>AK0+228.50</t>
  </si>
  <si>
    <t>卫星互通Y006分离桥</t>
  </si>
  <si>
    <t>K28+443.47</t>
  </si>
  <si>
    <t>敏东村1号车行天桥</t>
  </si>
  <si>
    <t>K29+550</t>
  </si>
  <si>
    <t>Y608分离桥</t>
  </si>
  <si>
    <t xml:space="preserve">K31+156.98 </t>
  </si>
  <si>
    <t>敏头村通道桥</t>
  </si>
  <si>
    <t>K31+440</t>
  </si>
  <si>
    <t>惠二村通道桥</t>
  </si>
  <si>
    <t>K32+335.5</t>
  </si>
  <si>
    <t>Y804分离桥</t>
  </si>
  <si>
    <t xml:space="preserve">K32+906.4 </t>
  </si>
  <si>
    <t>Y623分离桥</t>
  </si>
  <si>
    <t xml:space="preserve">K34+240.6 </t>
  </si>
  <si>
    <t>K34+648.1</t>
  </si>
  <si>
    <t>敏东村2号车行天桥</t>
  </si>
  <si>
    <t>K35+424.9</t>
  </si>
  <si>
    <t>水二村1号车行天桥</t>
  </si>
  <si>
    <t>K36+689.56</t>
  </si>
  <si>
    <t>水三村跨渠中桥</t>
  </si>
  <si>
    <t>K37+142.4</t>
  </si>
  <si>
    <t>水二村2号车行天桥</t>
  </si>
  <si>
    <t>K38+050.65</t>
  </si>
  <si>
    <t>水二村跨渠中桥</t>
  </si>
  <si>
    <t>K38+918.9</t>
  </si>
  <si>
    <t>K39+947</t>
  </si>
  <si>
    <t>厢兰三村1号车行天桥</t>
  </si>
  <si>
    <t>K40+902.89</t>
  </si>
  <si>
    <t>主线上跨</t>
  </si>
  <si>
    <t>K41+896.1</t>
  </si>
  <si>
    <t>K42+728.59</t>
  </si>
  <si>
    <t>预应力混凝土管桩</t>
  </si>
  <si>
    <t>望奎服务区天桥</t>
  </si>
  <si>
    <t>K43+860.24</t>
  </si>
  <si>
    <t>东半井跨渠中桥</t>
  </si>
  <si>
    <t>K44+244.5</t>
  </si>
  <si>
    <t>正兰三村通道桥</t>
  </si>
  <si>
    <t>K45+316.7</t>
  </si>
  <si>
    <t>Y605分离桥</t>
  </si>
  <si>
    <t xml:space="preserve">K46+222.02 </t>
  </si>
  <si>
    <t>望奎互通</t>
  </si>
  <si>
    <t>AK0+194.25</t>
  </si>
  <si>
    <t>Y008分离桥</t>
  </si>
  <si>
    <t xml:space="preserve">K47+220 </t>
  </si>
  <si>
    <t>厢红三村1号车行天桥</t>
  </si>
  <si>
    <t>K49+416.59</t>
  </si>
  <si>
    <t>厢红三村2号车行天桥</t>
  </si>
  <si>
    <t>K50+726.99</t>
  </si>
  <si>
    <t>厢白三村1号车行天桥</t>
  </si>
  <si>
    <t>K51+384.65</t>
  </si>
  <si>
    <t>王麻老子屯中桥</t>
  </si>
  <si>
    <t>K52+826</t>
  </si>
  <si>
    <t>厢白三村2号车行天桥</t>
  </si>
  <si>
    <t>K53+750.44</t>
  </si>
  <si>
    <t>厢白三村3号车行天桥</t>
  </si>
  <si>
    <t>K54+372.44</t>
  </si>
  <si>
    <t>厢白三村通道桥</t>
  </si>
  <si>
    <t>K55+542</t>
  </si>
  <si>
    <t>南部截流沟中桥</t>
  </si>
  <si>
    <t>K56+245.2</t>
  </si>
  <si>
    <t>排水干渠中桥</t>
  </si>
  <si>
    <t>K56+747.5</t>
  </si>
  <si>
    <t>坤后二北村通道桥</t>
  </si>
  <si>
    <t>K60+100</t>
  </si>
  <si>
    <t>二道乌龙沟大桥</t>
  </si>
  <si>
    <t>K60+548</t>
  </si>
  <si>
    <t>火箭镇Y005分离桥</t>
  </si>
  <si>
    <t xml:space="preserve">K60+942 </t>
  </si>
  <si>
    <t>韩富屯中桥</t>
  </si>
  <si>
    <t>K61+892.5</t>
  </si>
  <si>
    <t>坤后二南村车行天桥</t>
  </si>
  <si>
    <t>K63+700</t>
  </si>
  <si>
    <t>坤后二北村1号车行天桥</t>
  </si>
  <si>
    <t>K57+159.02</t>
  </si>
  <si>
    <t>坤后二北村3号车行天桥</t>
  </si>
  <si>
    <t>K58+869.79</t>
  </si>
  <si>
    <t>通肯河防汛通道1号桥</t>
  </si>
  <si>
    <t>K64+330</t>
  </si>
  <si>
    <t>通肯河一号桥</t>
  </si>
  <si>
    <t>K65+268</t>
  </si>
  <si>
    <t>通肯河二号桥</t>
  </si>
  <si>
    <t>K66+241.2</t>
  </si>
  <si>
    <t>通肯河防汛通道2号桥</t>
  </si>
  <si>
    <t>K67+151.5</t>
  </si>
  <si>
    <t>民政互通</t>
  </si>
  <si>
    <t>AK0+239.1</t>
  </si>
  <si>
    <t>主线上跨分离桥</t>
  </si>
  <si>
    <t>K68+826</t>
  </si>
  <si>
    <t>陈山湾子1号车行天桥</t>
  </si>
  <si>
    <t xml:space="preserve">K70+029.97
</t>
  </si>
  <si>
    <t>Y611分离桥</t>
  </si>
  <si>
    <t xml:space="preserve">K71+750 </t>
  </si>
  <si>
    <t>Y602分离天桥</t>
  </si>
  <si>
    <t xml:space="preserve">K72+426.45 </t>
  </si>
  <si>
    <t xml:space="preserve">K75+346 </t>
  </si>
  <si>
    <t>坤后二北村2号车行天桥</t>
  </si>
  <si>
    <t>K58+211</t>
  </si>
  <si>
    <t>Y002分离桥</t>
  </si>
  <si>
    <t xml:space="preserve">K77+109.57 </t>
  </si>
  <si>
    <t>光荣村车行天桥</t>
  </si>
  <si>
    <t>K77+823.05</t>
  </si>
  <si>
    <t>民乐村1号车行天桥</t>
  </si>
  <si>
    <t>K80+152.06</t>
  </si>
  <si>
    <t>后八家子中桥</t>
  </si>
  <si>
    <t>K78+335.2</t>
  </si>
  <si>
    <t>青冈互通</t>
  </si>
  <si>
    <t>AK1+183.9</t>
  </si>
  <si>
    <t xml:space="preserve"> G202分离桥</t>
  </si>
  <si>
    <t>K79+362</t>
  </si>
  <si>
    <t>AK0+248.6</t>
  </si>
  <si>
    <t>CK0+251.1</t>
  </si>
  <si>
    <t>民乐村2号车行天桥</t>
  </si>
  <si>
    <t>K81+061</t>
  </si>
  <si>
    <t>S503分离桥</t>
  </si>
  <si>
    <t xml:space="preserve">K82+863 </t>
  </si>
  <si>
    <t>Y102分离桥</t>
  </si>
  <si>
    <t xml:space="preserve">ZK85+945.5 </t>
  </si>
  <si>
    <t>乐民村中桥</t>
  </si>
  <si>
    <t>K82+208.9</t>
  </si>
  <si>
    <t>四马干沟中桥</t>
  </si>
  <si>
    <t>K87+480.9</t>
  </si>
  <si>
    <t>新生村2号车行天桥</t>
  </si>
  <si>
    <t>K88+530</t>
  </si>
  <si>
    <t>张麻连子屯中桥</t>
  </si>
  <si>
    <t>K90+335</t>
  </si>
  <si>
    <t>新生村4号车行天桥</t>
  </si>
  <si>
    <t>K90+905.53</t>
  </si>
  <si>
    <t xml:space="preserve"> Y001分离桥</t>
  </si>
  <si>
    <t>K83+334.3</t>
  </si>
  <si>
    <t>新生村1号车行天桥</t>
  </si>
  <si>
    <t>K85+287.73</t>
  </si>
  <si>
    <t>新生村3号车行天桥</t>
  </si>
  <si>
    <t>K89+851.01</t>
  </si>
  <si>
    <t>跨渠中桥</t>
  </si>
  <si>
    <t>K95+455</t>
  </si>
  <si>
    <t>魏国山屯中桥</t>
  </si>
  <si>
    <t>K101+085</t>
  </si>
  <si>
    <t>K102+536.5</t>
  </si>
  <si>
    <t>跨福星支沟中桥</t>
  </si>
  <si>
    <t>K110+574</t>
  </si>
  <si>
    <t xml:space="preserve"> G203绥沈公路分离式立体交叉</t>
  </si>
  <si>
    <t>K100+489</t>
  </si>
  <si>
    <t>Y007分离式立体交叉</t>
  </si>
  <si>
    <t xml:space="preserve">K93+132.6 </t>
  </si>
  <si>
    <t>跃进村分离式立体交叉</t>
  </si>
  <si>
    <t>K96+436.8</t>
  </si>
  <si>
    <t xml:space="preserve"> C444分离式立体交叉</t>
  </si>
  <si>
    <t>K98+335</t>
  </si>
  <si>
    <t>双山村分离式立体交叉</t>
  </si>
  <si>
    <t>K103+692</t>
  </si>
  <si>
    <t>Y616分离式立体交叉</t>
  </si>
  <si>
    <t xml:space="preserve">K105+330 </t>
  </si>
  <si>
    <t>Y003分离式立体交叉</t>
  </si>
  <si>
    <t xml:space="preserve">K107+626.2 </t>
  </si>
  <si>
    <t>新华村分离式立体交叉</t>
  </si>
  <si>
    <t>K109+380</t>
  </si>
  <si>
    <t>新四号通道桥</t>
  </si>
  <si>
    <t>K100+840.5</t>
  </si>
  <si>
    <t>双山村通道桥</t>
  </si>
  <si>
    <t>K104+540</t>
  </si>
  <si>
    <t>新华村通道桥</t>
  </si>
  <si>
    <t>K106+095</t>
  </si>
  <si>
    <t>新阳村通道桥</t>
  </si>
  <si>
    <t>K110+889</t>
  </si>
  <si>
    <t>魏国山屯天桥</t>
  </si>
  <si>
    <t>K99+850</t>
  </si>
  <si>
    <t>四合村天桥</t>
  </si>
  <si>
    <t>K106+770</t>
  </si>
  <si>
    <t>幺家屯天桥</t>
  </si>
  <si>
    <t>K110+068.2</t>
  </si>
  <si>
    <t>宋家店1号天桥</t>
  </si>
  <si>
    <t>K111+675</t>
  </si>
  <si>
    <t>宋家店2号天桥</t>
  </si>
  <si>
    <t>K112+785</t>
  </si>
  <si>
    <t>小洼子于屯天桥</t>
  </si>
  <si>
    <t>K114+325</t>
  </si>
  <si>
    <t>燎原互通匝道桥</t>
  </si>
  <si>
    <t xml:space="preserve"> AK0+817</t>
  </si>
  <si>
    <t>通道桥</t>
  </si>
  <si>
    <t>K114+992</t>
  </si>
  <si>
    <t>K115+595</t>
  </si>
  <si>
    <t>K117+210</t>
  </si>
  <si>
    <t>K117+690</t>
  </si>
  <si>
    <t>K118+386.7</t>
  </si>
  <si>
    <t>主线下穿</t>
  </si>
  <si>
    <t>K119+175</t>
  </si>
  <si>
    <t>K121+159</t>
  </si>
  <si>
    <t>K122+878.4</t>
  </si>
  <si>
    <t>K123+412</t>
  </si>
  <si>
    <t>K123+967</t>
  </si>
  <si>
    <t>火石山互通</t>
  </si>
  <si>
    <t>AK1+157</t>
  </si>
  <si>
    <t>K127+341.3</t>
  </si>
  <si>
    <t>K132+023.6</t>
  </si>
  <si>
    <t>主线桥</t>
  </si>
  <si>
    <t>K133+540</t>
  </si>
  <si>
    <t>K135+979</t>
  </si>
  <si>
    <t>K138+412.7</t>
  </si>
  <si>
    <t>K139+700</t>
  </si>
  <si>
    <t>K140+375.5</t>
  </si>
  <si>
    <t>K142+015</t>
  </si>
  <si>
    <t>K143+608</t>
  </si>
  <si>
    <t>安达东枢纽</t>
  </si>
  <si>
    <t>AK0+185.588</t>
  </si>
  <si>
    <t>BK0+542.338</t>
  </si>
  <si>
    <t>CK1+271.125</t>
  </si>
  <si>
    <t>EK0+202.802</t>
  </si>
  <si>
    <t>FK0+557.991</t>
  </si>
  <si>
    <t>GK1+289.607</t>
  </si>
  <si>
    <t>MK144+639.026</t>
  </si>
  <si>
    <t>MK145+287.768</t>
  </si>
  <si>
    <t>MK145+983.161</t>
  </si>
  <si>
    <t>后青龙屯天桥</t>
  </si>
  <si>
    <t>K147+110</t>
  </si>
  <si>
    <t>后青龙屯通道桥</t>
  </si>
  <si>
    <t>K147+571</t>
  </si>
  <si>
    <t>贾家屯天桥</t>
  </si>
  <si>
    <t>K148+234</t>
  </si>
  <si>
    <t>Y602分离式立交桥</t>
  </si>
  <si>
    <t>K149+290</t>
  </si>
  <si>
    <t>上跨哈齐客专滨州铁路立交桥</t>
  </si>
  <si>
    <t>K151+032.38</t>
  </si>
  <si>
    <t>G301安昌公路分离式立交</t>
  </si>
  <si>
    <t>K152+500</t>
  </si>
  <si>
    <t>老岳窝棚屯天桥</t>
  </si>
  <si>
    <t>K153+149.8</t>
  </si>
  <si>
    <t>曹祥屯天桥</t>
  </si>
  <si>
    <t>K154+033.8</t>
  </si>
  <si>
    <t>Y601分离式立体交叉桥</t>
  </si>
  <si>
    <t>K154+911.7</t>
  </si>
  <si>
    <t>G203绥沈公路分离式立体交叉</t>
  </si>
  <si>
    <t>K156+465</t>
  </si>
  <si>
    <t>姚围子屯天桥</t>
  </si>
  <si>
    <t>K157+888</t>
  </si>
  <si>
    <t>C325分离式立体交叉桥</t>
  </si>
  <si>
    <t>K158+985</t>
  </si>
  <si>
    <t>秦家屯天桥</t>
  </si>
  <si>
    <t>K160+555</t>
  </si>
  <si>
    <t>兴晨村分离式立体交叉桥</t>
  </si>
  <si>
    <t>K162+515.3</t>
  </si>
  <si>
    <t>C537公路分离式立体交叉</t>
  </si>
  <si>
    <t>K163+726</t>
  </si>
  <si>
    <t>兴晨村1号天桥</t>
  </si>
  <si>
    <t>K164+990.4</t>
  </si>
  <si>
    <t>兴晨村2号天桥</t>
  </si>
  <si>
    <t>K166+465</t>
  </si>
  <si>
    <t>AK0+703.3</t>
  </si>
  <si>
    <t>红岗互通枢纽</t>
  </si>
  <si>
    <t>K180+330.5</t>
  </si>
  <si>
    <t>BK0+897.7</t>
  </si>
  <si>
    <t>DK0+609.0</t>
  </si>
  <si>
    <t>DK0+915.5</t>
  </si>
  <si>
    <t>FK0+746.013</t>
  </si>
  <si>
    <t>HK1+123.860</t>
  </si>
  <si>
    <t>DGK45+172.118</t>
  </si>
  <si>
    <t>车行天桥</t>
  </si>
  <si>
    <t>K178+600</t>
  </si>
  <si>
    <t>K181+800</t>
  </si>
  <si>
    <t>K168+284.2</t>
  </si>
  <si>
    <t>中和制砖厂村通道桥</t>
  </si>
  <si>
    <t>K169+450</t>
  </si>
  <si>
    <t>草磨坊屯1号天桥</t>
  </si>
  <si>
    <t>K171+239.8</t>
  </si>
  <si>
    <t>草磨坊屯2号天桥</t>
  </si>
  <si>
    <t>K172+156.4</t>
  </si>
  <si>
    <t>C535分离式立体交叉</t>
  </si>
  <si>
    <t xml:space="preserve">K173+111.4
 </t>
  </si>
  <si>
    <t>X302分离式立体交叉</t>
  </si>
  <si>
    <t xml:space="preserve">K174+331.3
</t>
  </si>
  <si>
    <t>瓦盆窑天桥</t>
  </si>
  <si>
    <t>K175+500</t>
  </si>
  <si>
    <t>安肇新河大桥</t>
  </si>
  <si>
    <t>K176+490</t>
  </si>
  <si>
    <t>分部工程费用</t>
  </si>
  <si>
    <t>117.2公里，互通20.2及连接线3.2公里</t>
  </si>
  <si>
    <t>14座</t>
  </si>
  <si>
    <t>涵洞216道</t>
  </si>
  <si>
    <t>120点</t>
  </si>
  <si>
    <t>574块</t>
  </si>
  <si>
    <t>120公里</t>
  </si>
  <si>
    <t>哈尔滨至肇源高速公路建设项目桥梁总表（特大、大、中桥、小桥）</t>
  </si>
  <si>
    <t>桥梁名称</t>
  </si>
  <si>
    <t>江北中环路主线上跨分离桥</t>
  </si>
  <si>
    <t>K6+666</t>
  </si>
  <si>
    <t>桩基础</t>
  </si>
  <si>
    <t>K7+850通道桥</t>
  </si>
  <si>
    <t>K7+850</t>
  </si>
  <si>
    <t>K8+830通道桥</t>
  </si>
  <si>
    <t>K8+830</t>
  </si>
  <si>
    <t>万宝干渠大桥</t>
  </si>
  <si>
    <t>K9+566</t>
  </si>
  <si>
    <t>青山村主线下穿分离立交桥</t>
  </si>
  <si>
    <t>K12+125.8</t>
  </si>
  <si>
    <t>十五支渠中桥</t>
  </si>
  <si>
    <t>K13+547</t>
  </si>
  <si>
    <t>新七支渠小桥</t>
  </si>
  <si>
    <t>K15+229</t>
  </si>
  <si>
    <t>五东公路分离桥</t>
  </si>
  <si>
    <t>K16+054</t>
  </si>
  <si>
    <t>S104主线分离桥</t>
  </si>
  <si>
    <t>K18+812.5</t>
  </si>
  <si>
    <t>K19+712通道桥</t>
  </si>
  <si>
    <t>K19+712</t>
  </si>
  <si>
    <t>K20+345通道桥</t>
  </si>
  <si>
    <t>K20+345</t>
  </si>
  <si>
    <t>平安村中桥</t>
  </si>
  <si>
    <t>K20+668</t>
  </si>
  <si>
    <t>K21+906</t>
  </si>
  <si>
    <t>K22+468通道桥</t>
  </si>
  <si>
    <t>K22+468</t>
  </si>
  <si>
    <t>双丰村中桥</t>
  </si>
  <si>
    <t>K22+980</t>
  </si>
  <si>
    <t>千鹤岛大桥</t>
  </si>
  <si>
    <t>K24+389</t>
  </si>
  <si>
    <t>K25+005通道桥</t>
  </si>
  <si>
    <t>K25+005</t>
  </si>
  <si>
    <t>K25+432通道桥</t>
  </si>
  <si>
    <t>K25+432</t>
  </si>
  <si>
    <t>K25+805通道桥</t>
  </si>
  <si>
    <t>K25+805</t>
  </si>
  <si>
    <t>K26+535通道桥</t>
  </si>
  <si>
    <t>K26+535</t>
  </si>
  <si>
    <t>水田支渠中桥</t>
  </si>
  <si>
    <t>K27+170</t>
  </si>
  <si>
    <t>K27+821通道桥</t>
  </si>
  <si>
    <t>K27+821</t>
  </si>
  <si>
    <t>K28+791通道桥</t>
  </si>
  <si>
    <t>K28+791</t>
  </si>
  <si>
    <t>文旅康养城互通A匝道桥</t>
  </si>
  <si>
    <t>AK0+500</t>
  </si>
  <si>
    <t>K17+548通道桥</t>
  </si>
  <si>
    <t>K17+548</t>
  </si>
  <si>
    <t>K10+672通道桥</t>
  </si>
  <si>
    <t>K10+672</t>
  </si>
  <si>
    <t>坤泥河中桥</t>
  </si>
  <si>
    <t>K39+280</t>
  </si>
  <si>
    <t>徐家小桥</t>
  </si>
  <si>
    <t>K44+977</t>
  </si>
  <si>
    <t>西架木海小桥</t>
  </si>
  <si>
    <t>K52+912</t>
  </si>
  <si>
    <t>K33+610</t>
  </si>
  <si>
    <t>K36+692</t>
  </si>
  <si>
    <t>K53+341</t>
  </si>
  <si>
    <t>K58+905.5</t>
  </si>
  <si>
    <t>五里明互通A匝道</t>
  </si>
  <si>
    <t>AK0+883.3</t>
  </si>
  <si>
    <t>K35+998</t>
  </si>
  <si>
    <t>K42+230</t>
  </si>
  <si>
    <t>K56+935.3</t>
  </si>
  <si>
    <t>长富村</t>
  </si>
  <si>
    <t>K31+867.5</t>
  </si>
  <si>
    <t>三合村</t>
  </si>
  <si>
    <t>K34+392.0</t>
  </si>
  <si>
    <t>肇四公路</t>
  </si>
  <si>
    <t>K43+621.9</t>
  </si>
  <si>
    <t>钟家窝棚天桥</t>
  </si>
  <si>
    <t>K38+042.9</t>
  </si>
  <si>
    <t>志强村天桥</t>
  </si>
  <si>
    <t>K41+022.6</t>
  </si>
  <si>
    <t>K44+481.4</t>
  </si>
  <si>
    <t>K45+727.2</t>
  </si>
  <si>
    <t>K46+394.6</t>
  </si>
  <si>
    <t>K47+723.9</t>
  </si>
  <si>
    <t>K48+376.5</t>
  </si>
  <si>
    <t>K49+065.9</t>
  </si>
  <si>
    <t>K50+230.5</t>
  </si>
  <si>
    <t>K51+662.4</t>
  </si>
  <si>
    <t>K52+486.5</t>
  </si>
  <si>
    <t>K54+361.4</t>
  </si>
  <si>
    <t>K55+346.5</t>
  </si>
  <si>
    <t>K58+091.6</t>
  </si>
  <si>
    <t>K59+758.1</t>
  </si>
  <si>
    <t>K61+543.5</t>
  </si>
  <si>
    <t>银山服务区</t>
  </si>
  <si>
    <t>K37+400</t>
  </si>
  <si>
    <t>K62+765.1天桥</t>
  </si>
  <si>
    <t>K62+765.1</t>
  </si>
  <si>
    <t>摩擦桩</t>
  </si>
  <si>
    <t>K63+330卫国水库中桥</t>
  </si>
  <si>
    <t>K63+330</t>
  </si>
  <si>
    <t>K64+161.5天桥</t>
  </si>
  <si>
    <t>K64+161.5</t>
  </si>
  <si>
    <t>K65+570通道桥</t>
  </si>
  <si>
    <t>K65+570</t>
  </si>
  <si>
    <t>K66+578.5天桥</t>
  </si>
  <si>
    <t>K66+578.5</t>
  </si>
  <si>
    <t>K68+243.7主线下穿分离立交桥</t>
  </si>
  <si>
    <t>K68+243.7</t>
  </si>
  <si>
    <t>K69+150.7天桥</t>
  </si>
  <si>
    <t>K69+150.7</t>
  </si>
  <si>
    <t>K69+503.5宋家洼子小桥</t>
  </si>
  <si>
    <t>K69+503.5</t>
  </si>
  <si>
    <t>K70+019.8天桥</t>
  </si>
  <si>
    <t>K70+019.8</t>
  </si>
  <si>
    <t>K71+023.1天桥</t>
  </si>
  <si>
    <t>K71+023.1</t>
  </si>
  <si>
    <t>K72+498.1天桥</t>
  </si>
  <si>
    <t>K72+498.1</t>
  </si>
  <si>
    <t>K73+325.3天桥</t>
  </si>
  <si>
    <t>K73+325.3</t>
  </si>
  <si>
    <r>
      <rPr>
        <sz val="10"/>
        <rFont val="Times New Roman"/>
        <family val="1"/>
      </rPr>
      <t>K74+253.3</t>
    </r>
    <r>
      <rPr>
        <sz val="10"/>
        <rFont val="宋体"/>
        <charset val="134"/>
      </rPr>
      <t>天桥</t>
    </r>
  </si>
  <si>
    <t>K74+253.3</t>
  </si>
  <si>
    <t>K75+483.8天桥</t>
  </si>
  <si>
    <t>K75+483.8</t>
  </si>
  <si>
    <t>K76+943主线上跨分离桥</t>
  </si>
  <si>
    <t>K76+943</t>
  </si>
  <si>
    <t>K78+166.5天桥</t>
  </si>
  <si>
    <t>K78+166.5</t>
  </si>
  <si>
    <t>K79+384.0天桥</t>
  </si>
  <si>
    <t>K79+384.0</t>
  </si>
  <si>
    <t>K80+752.0天桥</t>
  </si>
  <si>
    <t>K80+752.0</t>
  </si>
  <si>
    <t>K81+593.5通道桥</t>
  </si>
  <si>
    <t>K81+593.5</t>
  </si>
  <si>
    <t>K84+303通道桥</t>
  </si>
  <si>
    <t>K84+303</t>
  </si>
  <si>
    <t>K85+922衣家小桥</t>
  </si>
  <si>
    <t>K85+922</t>
  </si>
  <si>
    <t>K86+107主线下穿分离桥</t>
  </si>
  <si>
    <t>K86+107</t>
  </si>
  <si>
    <t>K88+502托古林场中桥</t>
  </si>
  <si>
    <t>K88+502</t>
  </si>
  <si>
    <t>K89+026.3天桥</t>
  </si>
  <si>
    <t>K89+026.3</t>
  </si>
  <si>
    <t>K89+850人行天桥</t>
  </si>
  <si>
    <t>K89+850</t>
  </si>
  <si>
    <t>K90+512.3天桥</t>
  </si>
  <si>
    <t>K90+512.3</t>
  </si>
  <si>
    <t>K91+881.2天桥</t>
  </si>
  <si>
    <t>K91+881.2</t>
  </si>
  <si>
    <t>K92+742.5天桥</t>
  </si>
  <si>
    <t>K92+742.5</t>
  </si>
  <si>
    <t>徐江互通AK1+028.6匝道桥</t>
  </si>
  <si>
    <t>AK1+028.6</t>
  </si>
  <si>
    <t>衣家互通AK0+258衣家小桥</t>
  </si>
  <si>
    <t>AK0+258</t>
  </si>
  <si>
    <t>衣家互通AK1+012.5匝道桥</t>
  </si>
  <si>
    <t>AK1+012.5</t>
  </si>
  <si>
    <t>LK1+628刘青山中桥</t>
  </si>
  <si>
    <t>LK1+628</t>
  </si>
  <si>
    <t>K94+231通道桥</t>
  </si>
  <si>
    <t>K94+231</t>
  </si>
  <si>
    <t>K96+428.4主线上跨分离桥</t>
  </si>
  <si>
    <t>K96+428.4</t>
  </si>
  <si>
    <t>K97+404.5天桥</t>
  </si>
  <si>
    <t>K97+404.5</t>
  </si>
  <si>
    <t>K98+788天桥</t>
  </si>
  <si>
    <t>K98+788</t>
  </si>
  <si>
    <t>K101+029.4天桥</t>
  </si>
  <si>
    <t>K101+029.4</t>
  </si>
  <si>
    <t>K101+838.9天桥</t>
  </si>
  <si>
    <t>K101+838.9</t>
  </si>
  <si>
    <t>K102+400通道桥</t>
  </si>
  <si>
    <t>K102+400</t>
  </si>
  <si>
    <t>K103+682.8鱼池小桥</t>
  </si>
  <si>
    <t>K103+682.8</t>
  </si>
  <si>
    <t>K104+925.5主线上跨分离桥</t>
  </si>
  <si>
    <t>K104+925.5</t>
  </si>
  <si>
    <t>K107+361天桥</t>
  </si>
  <si>
    <t>K107+361</t>
  </si>
  <si>
    <t>K109+147.5南引退水渠大桥</t>
  </si>
  <si>
    <t>K109+147.5</t>
  </si>
  <si>
    <t>K111+404.6天桥</t>
  </si>
  <si>
    <t>K111+404.6</t>
  </si>
  <si>
    <t>K112+417通道桥</t>
  </si>
  <si>
    <t>K112+417</t>
  </si>
  <si>
    <t>K113+601华园村中桥</t>
  </si>
  <si>
    <t>K113+601</t>
  </si>
  <si>
    <t>K114+533.6天桥</t>
  </si>
  <si>
    <t>K114+533.6</t>
  </si>
  <si>
    <r>
      <rPr>
        <sz val="10.5"/>
        <color theme="1"/>
        <rFont val="宋体"/>
        <charset val="134"/>
      </rPr>
      <t>K115+992</t>
    </r>
    <r>
      <rPr>
        <sz val="10"/>
        <color rgb="FF000000"/>
        <rFont val="宋体"/>
        <charset val="134"/>
      </rPr>
      <t>拧向屯中桥</t>
    </r>
  </si>
  <si>
    <t>K115+992</t>
  </si>
  <si>
    <r>
      <rPr>
        <sz val="10.5"/>
        <color theme="1"/>
        <rFont val="宋体"/>
        <charset val="134"/>
      </rPr>
      <t>K116+166.7</t>
    </r>
    <r>
      <rPr>
        <sz val="10"/>
        <color rgb="FF000000"/>
        <rFont val="宋体"/>
        <charset val="134"/>
      </rPr>
      <t>天桥</t>
    </r>
  </si>
  <si>
    <t>K116+166.7</t>
  </si>
  <si>
    <t>K117+263.9天桥</t>
  </si>
  <si>
    <t>K117+263.9</t>
  </si>
  <si>
    <t>K118+194.9天桥</t>
  </si>
  <si>
    <t>K118+194.9</t>
  </si>
  <si>
    <t>原野枢纽互通AK0+763.1匝道桥</t>
  </si>
  <si>
    <t>AK0+763.1</t>
  </si>
  <si>
    <r>
      <rPr>
        <sz val="10"/>
        <color indexed="8"/>
        <rFont val="宋体"/>
        <charset val="134"/>
      </rPr>
      <t>原野枢纽互通</t>
    </r>
    <r>
      <rPr>
        <sz val="10"/>
        <color indexed="8"/>
        <rFont val="Times New Roman"/>
        <family val="1"/>
      </rPr>
      <t>BK0+783.4</t>
    </r>
    <r>
      <rPr>
        <sz val="10"/>
        <color indexed="8"/>
        <rFont val="宋体"/>
        <charset val="134"/>
      </rPr>
      <t>匝道桥</t>
    </r>
  </si>
  <si>
    <t>BK0+783.4</t>
  </si>
  <si>
    <t>肇州互通AK1+049.3匝道桥</t>
  </si>
  <si>
    <t>AK1+049.3</t>
  </si>
  <si>
    <r>
      <rPr>
        <sz val="12"/>
        <rFont val="Times New Roman"/>
        <family val="1"/>
      </rPr>
      <t>62</t>
    </r>
    <r>
      <rPr>
        <sz val="12"/>
        <rFont val="宋体"/>
        <charset val="134"/>
      </rPr>
      <t>座</t>
    </r>
  </si>
  <si>
    <r>
      <rPr>
        <sz val="12"/>
        <rFont val="Times New Roman"/>
        <family val="1"/>
      </rPr>
      <t>49</t>
    </r>
    <r>
      <rPr>
        <sz val="12"/>
        <rFont val="宋体"/>
        <charset val="134"/>
      </rPr>
      <t>座</t>
    </r>
  </si>
  <si>
    <t>主线（18.08）公里，互通区（18.32）公里</t>
  </si>
  <si>
    <t>主线（4.304）公里，互通区（1.723）公里</t>
  </si>
  <si>
    <t>2座</t>
  </si>
  <si>
    <t>涵洞61道</t>
  </si>
  <si>
    <t>支挡工程</t>
  </si>
  <si>
    <t>支挡工程抽查不少于总数的10％且每种类型抽查不少于1处。</t>
  </si>
  <si>
    <t>27处/（2192）米</t>
  </si>
  <si>
    <t>主线23.12公里，匝道19.24公里</t>
  </si>
  <si>
    <t>主线25.745公里，匝道21.29公里</t>
  </si>
  <si>
    <t>上部</t>
  </si>
  <si>
    <t>抽查主要承重构件,每孔用回弹仪或超声波测不少于10个测区</t>
  </si>
  <si>
    <t>详见桥梁表。
本次采购不包含桥梁下部检测。</t>
  </si>
  <si>
    <t>每座桥测10-20点。</t>
  </si>
  <si>
    <t>钢筋保护层厚度</t>
  </si>
  <si>
    <t>每孔测2-4处。</t>
  </si>
  <si>
    <t>电磁法检测</t>
  </si>
  <si>
    <t>899块</t>
  </si>
  <si>
    <t>74.6公里</t>
  </si>
  <si>
    <t>37.9公里</t>
  </si>
  <si>
    <t>鹤大高速佳木斯过境段项目第三方试验检测咨询服务项目统计表（桥梁一览表）</t>
  </si>
  <si>
    <t>中心桩号</t>
  </si>
  <si>
    <t>河名或桥名</t>
  </si>
  <si>
    <t>桥梁宽度          (m)</t>
  </si>
  <si>
    <t>孔数及孔径             (孔-m)</t>
  </si>
  <si>
    <t>交角        (°)</t>
  </si>
  <si>
    <t>桥长        (m)</t>
  </si>
  <si>
    <t>结 构 类 型</t>
  </si>
  <si>
    <t>备注</t>
  </si>
  <si>
    <t>上 部 构 造</t>
  </si>
  <si>
    <t>下 部 构 造</t>
  </si>
  <si>
    <t>面积</t>
  </si>
  <si>
    <t>设计水位</t>
  </si>
  <si>
    <t>设计流量</t>
  </si>
  <si>
    <t>桥墩</t>
  </si>
  <si>
    <t>桥台</t>
  </si>
  <si>
    <t>基础</t>
  </si>
  <si>
    <t>（m）</t>
  </si>
  <si>
    <r>
      <rPr>
        <sz val="10"/>
        <rFont val="宋体"/>
        <charset val="134"/>
      </rPr>
      <t>（m</t>
    </r>
    <r>
      <rPr>
        <vertAlign val="superscript"/>
        <sz val="10"/>
        <rFont val="宋体"/>
        <charset val="134"/>
      </rPr>
      <t>3</t>
    </r>
    <r>
      <rPr>
        <sz val="10"/>
        <rFont val="宋体"/>
        <charset val="134"/>
      </rPr>
      <t>/s）</t>
    </r>
  </si>
  <si>
    <t>AK0+342.5</t>
  </si>
  <si>
    <t>A匝道中桥</t>
  </si>
  <si>
    <t>5*13</t>
  </si>
  <si>
    <t>简支矮T梁</t>
  </si>
  <si>
    <t>柱式墩</t>
  </si>
  <si>
    <t>肋板台</t>
  </si>
  <si>
    <t>钻孔桩基础</t>
  </si>
  <si>
    <t>跨越灌溉渠及通村路</t>
  </si>
  <si>
    <t>BK1+095.5</t>
  </si>
  <si>
    <t>B匝道大桥</t>
  </si>
  <si>
    <t>4*30+65+13*30</t>
  </si>
  <si>
    <t>钢混组合梁、简支转连续箱梁</t>
  </si>
  <si>
    <t>上跨鹤大高速</t>
  </si>
  <si>
    <t>K1+904.275</t>
  </si>
  <si>
    <t>莲江口四队天桥(大桥)</t>
  </si>
  <si>
    <t>25+40+25</t>
  </si>
  <si>
    <t>砼连续箱梁</t>
  </si>
  <si>
    <t>矩形墩</t>
  </si>
  <si>
    <t>上跨主线</t>
  </si>
  <si>
    <t>K2+481</t>
  </si>
  <si>
    <t>莲江口四队中桥</t>
  </si>
  <si>
    <t>3*13</t>
  </si>
  <si>
    <t>柱式台</t>
  </si>
  <si>
    <t>兼通道</t>
  </si>
  <si>
    <t>K3+242.353</t>
  </si>
  <si>
    <t>新合村天桥（大桥）</t>
  </si>
  <si>
    <t>K3+769</t>
  </si>
  <si>
    <t>新合村通道桥</t>
  </si>
  <si>
    <t>跨乡道，主线上跨、兼过水，净高4.5米</t>
  </si>
  <si>
    <t>K5+160</t>
  </si>
  <si>
    <t>绥佳铁路分离式立交（大桥)</t>
  </si>
  <si>
    <t>22*30</t>
  </si>
  <si>
    <t>预应力混凝土简支转连续箱梁</t>
  </si>
  <si>
    <t>跨铁路，主线上跨</t>
  </si>
  <si>
    <t>K6+410</t>
  </si>
  <si>
    <t>京抚路分离式立交（大桥）</t>
  </si>
  <si>
    <t>3*35</t>
  </si>
  <si>
    <t>简支转连续箱梁</t>
  </si>
  <si>
    <t>上跨京抚路</t>
  </si>
  <si>
    <t>K6+908</t>
  </si>
  <si>
    <t>主线跨A匝道中桥</t>
  </si>
  <si>
    <t>3*30</t>
  </si>
  <si>
    <t>上跨A匝道</t>
  </si>
  <si>
    <t>K7+168</t>
  </si>
  <si>
    <t>规划滨江北路分离式立交（大桥）</t>
  </si>
  <si>
    <t>4*30</t>
  </si>
  <si>
    <t>简支箱梁</t>
  </si>
  <si>
    <t>上跨滨江北路</t>
  </si>
  <si>
    <t>CK0+265.4</t>
  </si>
  <si>
    <t>30+2*35+30</t>
  </si>
  <si>
    <t>现浇连续箱梁</t>
  </si>
  <si>
    <t>K9+560</t>
  </si>
  <si>
    <t>松花江特大桥主桥</t>
  </si>
  <si>
    <t>110+4*200+110</t>
  </si>
  <si>
    <t>变梁高预应力混凝土箱梁及斜拉索</t>
  </si>
  <si>
    <t>花瓶墩</t>
  </si>
  <si>
    <t>肋式台</t>
  </si>
  <si>
    <t>上跨松花江</t>
  </si>
  <si>
    <t>松花江特大桥引桥</t>
  </si>
  <si>
    <t>12*(4*30)+(5*30)</t>
  </si>
  <si>
    <t>跨松花江大桥引桥</t>
  </si>
  <si>
    <t>9*30+41+65+41+3*30</t>
  </si>
  <si>
    <t>9*30+41+65+41+3*30引桥：预应力混凝土简支转连续箱梁 跨堤桥：现浇预应力混凝土连续箱梁</t>
  </si>
  <si>
    <t>实体墩，柱式墩</t>
  </si>
  <si>
    <t>K14+029.5</t>
  </si>
  <si>
    <t>友谊路分离式立交（大桥）</t>
  </si>
  <si>
    <t>3*40</t>
  </si>
  <si>
    <t>3*40简支转连续箱梁</t>
  </si>
  <si>
    <t>K15+939</t>
  </si>
  <si>
    <t>三连互通胜利路立交桥（大桥）</t>
  </si>
  <si>
    <t>上跨胜利路</t>
  </si>
  <si>
    <t>AK0+617</t>
  </si>
  <si>
    <t>草帽互通A匝道1号大桥</t>
  </si>
  <si>
    <t>4*30简支转连续箱梁</t>
  </si>
  <si>
    <t>BK1+234.5</t>
  </si>
  <si>
    <t>草帽互通B匝道2号大桥</t>
  </si>
  <si>
    <t>8*30+65+10*30</t>
  </si>
  <si>
    <t>8*30+65+10*30简支转连续箱梁、组合钢箱梁</t>
  </si>
  <si>
    <t>K17+299.5</t>
  </si>
  <si>
    <t>靠山互通主线2号大桥</t>
  </si>
  <si>
    <t>12.75-23.57/12.75</t>
  </si>
  <si>
    <t>7*30+65+11*30</t>
  </si>
  <si>
    <t>钢混组合、预应力混凝土简支转连续箱梁</t>
  </si>
  <si>
    <t>上跨哈同高速(桥宽渐变)</t>
  </si>
  <si>
    <t>K21+130</t>
  </si>
  <si>
    <t>民胜服务区人行天桥</t>
  </si>
  <si>
    <t>1*40</t>
  </si>
  <si>
    <t>钢箱梁</t>
  </si>
  <si>
    <t>上跨民胜服务区</t>
  </si>
  <si>
    <t>EK0+258</t>
  </si>
  <si>
    <t>靠山互通E匝道大桥</t>
  </si>
  <si>
    <t>9-9.25</t>
  </si>
  <si>
    <t>4*30+65+5*20</t>
  </si>
  <si>
    <t>钢混组合、预应力混凝土箱梁、钢筋混凝土现浇连续箱梁</t>
  </si>
  <si>
    <t>上跨哈同高速</t>
  </si>
  <si>
    <t>AK0+905</t>
  </si>
  <si>
    <t>靠山互通A匝道大桥</t>
  </si>
  <si>
    <r>
      <rPr>
        <sz val="10"/>
        <rFont val="宋体"/>
        <charset val="134"/>
      </rPr>
      <t>3*20</t>
    </r>
    <r>
      <rPr>
        <sz val="10"/>
        <rFont val="宋体"/>
        <charset val="134"/>
        <scheme val="minor"/>
      </rPr>
      <t>+6</t>
    </r>
    <r>
      <rPr>
        <sz val="10"/>
        <rFont val="宋体"/>
        <charset val="134"/>
      </rPr>
      <t>0</t>
    </r>
    <r>
      <rPr>
        <sz val="10"/>
        <rFont val="宋体"/>
        <charset val="134"/>
        <scheme val="minor"/>
      </rPr>
      <t>+</t>
    </r>
    <r>
      <rPr>
        <sz val="10"/>
        <rFont val="宋体"/>
        <charset val="134"/>
      </rPr>
      <t>7*20</t>
    </r>
  </si>
  <si>
    <t>预应力混凝土箱梁、钢筋混凝土现浇连续箱梁</t>
  </si>
  <si>
    <t>FK0+261.2</t>
  </si>
  <si>
    <t>靠山互通F匝道大桥</t>
  </si>
  <si>
    <t>60+7*20</t>
  </si>
  <si>
    <t>1-60钢混组合梁7-20m现浇箱梁</t>
  </si>
  <si>
    <t>承台重力式墩柱</t>
  </si>
  <si>
    <t>K15+353</t>
  </si>
  <si>
    <t>三连互通主线1号中桥</t>
  </si>
  <si>
    <t>预应力混凝土简支矮T梁</t>
  </si>
  <si>
    <t>K15+512</t>
  </si>
  <si>
    <t>三连A匝道中桥</t>
  </si>
  <si>
    <t>K16+178左幅</t>
  </si>
  <si>
    <t>三连主线2号中桥</t>
  </si>
  <si>
    <t>3*20</t>
  </si>
  <si>
    <t>预应力砼箱梁（后张）箱梁,先简支后连续</t>
  </si>
  <si>
    <t>K16+178右幅</t>
  </si>
  <si>
    <t>K12+475</t>
  </si>
  <si>
    <t>黑通中桥</t>
  </si>
  <si>
    <t>预应力混凝土简支T梁,,桥面连续</t>
  </si>
  <si>
    <t>K19+386</t>
  </si>
  <si>
    <t>丰胜中桥</t>
  </si>
  <si>
    <t>K21+945</t>
  </si>
  <si>
    <t>民胜中桥</t>
  </si>
  <si>
    <t>K13+587.5</t>
  </si>
  <si>
    <t>共青团分离式立交</t>
  </si>
  <si>
    <t>3*30简支转连续箱梁</t>
  </si>
  <si>
    <t>K15+025</t>
  </si>
  <si>
    <t>规划长安路分离式立交（大桥）</t>
  </si>
  <si>
    <t>预应力砼连续现浇梁</t>
  </si>
  <si>
    <t>AK1+328</t>
  </si>
  <si>
    <t>草帽互通A匝道2号中桥</t>
  </si>
  <si>
    <t>3*20简支转连续箱梁</t>
  </si>
  <si>
    <t>BK0+400</t>
  </si>
  <si>
    <t>草帽互通B匝道1号中桥</t>
  </si>
  <si>
    <t>K20+504.286</t>
  </si>
  <si>
    <t>四大路离式立交（大桥）</t>
  </si>
  <si>
    <t>25+40+25现浇梁</t>
  </si>
  <si>
    <t>CK0+287</t>
  </si>
  <si>
    <t>三连C匝道中桥</t>
  </si>
  <si>
    <t>EK0+268</t>
  </si>
  <si>
    <t>三连E匝道中桥</t>
  </si>
  <si>
    <t>CK0+227</t>
  </si>
  <si>
    <t>靠山互通C匝道1号中桥</t>
  </si>
  <si>
    <t>4*20</t>
  </si>
  <si>
    <t>K16+595.5</t>
  </si>
  <si>
    <t>靠山互通主线1号桥</t>
  </si>
  <si>
    <t>CK0+366</t>
  </si>
  <si>
    <t>靠山互通C匝道2号中桥</t>
  </si>
  <si>
    <t>1*20</t>
  </si>
  <si>
    <t>预应力混凝土小箱梁</t>
  </si>
  <si>
    <t>K21+597.841</t>
  </si>
  <si>
    <t>民胜村天桥（大桥）</t>
  </si>
  <si>
    <t>预应力连续箱梁</t>
  </si>
  <si>
    <t>墙式墩</t>
  </si>
  <si>
    <t>HK2+465.3</t>
  </si>
  <si>
    <t>草帽村1号天桥（大桥）</t>
  </si>
  <si>
    <t>HK2+848.223</t>
  </si>
  <si>
    <t>草帽村2号天桥（大桥）</t>
  </si>
  <si>
    <t>20+2*30+20</t>
  </si>
  <si>
    <t>旧桥改造</t>
  </si>
  <si>
    <t>小计</t>
  </si>
  <si>
    <t>中桥（19座）</t>
  </si>
  <si>
    <t>大桥（21座）</t>
  </si>
  <si>
    <t>特大桥（1座）</t>
  </si>
  <si>
    <t>28.8公里</t>
  </si>
  <si>
    <t>5座</t>
  </si>
  <si>
    <t>涵洞44道</t>
  </si>
  <si>
    <t>29点</t>
  </si>
  <si>
    <t>27.5公里</t>
  </si>
  <si>
    <t>369块</t>
  </si>
  <si>
    <t>国道丹阿公路滴道至鸡西兴凯湖机场段改扩建工程建设项目桥梁总表（特大、大、中桥）</t>
  </si>
  <si>
    <t>桥长（左/右）</t>
  </si>
  <si>
    <t>孔数（左/右）</t>
  </si>
  <si>
    <t>C匝道桥</t>
  </si>
  <si>
    <t>CK0+489.10</t>
  </si>
  <si>
    <t>644m</t>
  </si>
  <si>
    <t>D匝道桥</t>
  </si>
  <si>
    <t>DK0+450.00</t>
  </si>
  <si>
    <t>157m</t>
  </si>
  <si>
    <t>林密铁路公铁立交桥</t>
  </si>
  <si>
    <t>ZK1663+419.00/K1663+436.00</t>
  </si>
  <si>
    <t>497m/567m</t>
  </si>
  <si>
    <t>15/18</t>
  </si>
  <si>
    <t>鱼亮子大桥</t>
  </si>
  <si>
    <t>K1666+732.00</t>
  </si>
  <si>
    <t>187m</t>
  </si>
  <si>
    <t>二龙山1号高架桥</t>
  </si>
  <si>
    <t>K1668+400/K1668+430</t>
  </si>
  <si>
    <t>307m/367m</t>
  </si>
  <si>
    <t>10/12</t>
  </si>
  <si>
    <t>Z002分离式立体交叉</t>
  </si>
  <si>
    <t>K1670+505.60</t>
  </si>
  <si>
    <t>54.4m</t>
  </si>
  <si>
    <t>城子河通道桥</t>
  </si>
  <si>
    <t>K1672+450.50</t>
  </si>
  <si>
    <t>城子河中桥桥</t>
  </si>
  <si>
    <t>K1673+527.00</t>
  </si>
  <si>
    <t>39.4m</t>
  </si>
  <si>
    <t>白石村通道桥</t>
  </si>
  <si>
    <t>K1674+100.00</t>
  </si>
  <si>
    <t>70.4m</t>
  </si>
  <si>
    <t>城海铁路公铁立交桥</t>
  </si>
  <si>
    <t>K1676+097.00</t>
  </si>
  <si>
    <t>597m</t>
  </si>
  <si>
    <t>富阳煤矿天桥</t>
  </si>
  <si>
    <t>K1677+126.60</t>
  </si>
  <si>
    <t>86.4m</t>
  </si>
  <si>
    <t>正阳铁路公铁立交桥</t>
  </si>
  <si>
    <t>K1678+412.00</t>
  </si>
  <si>
    <t>1257m</t>
  </si>
  <si>
    <t>41/40</t>
  </si>
  <si>
    <t>杏花中桥</t>
  </si>
  <si>
    <t>K1688+214.00</t>
  </si>
  <si>
    <t>38.4m</t>
  </si>
  <si>
    <t>S314分离式立体交叉</t>
  </si>
  <si>
    <t>ZK1690+036.05/K1690+039</t>
  </si>
  <si>
    <t>127.4m</t>
  </si>
  <si>
    <t>兴凯湖机场分离式立体交叉</t>
  </si>
  <si>
    <t>K1690+569.70</t>
  </si>
  <si>
    <t>新义村分离式立体交叉</t>
  </si>
  <si>
    <t>K1690+830.00</t>
  </si>
  <si>
    <t>27.5m</t>
  </si>
  <si>
    <t>哈达河大桥</t>
  </si>
  <si>
    <t>K1694+614.00</t>
  </si>
  <si>
    <t>路基工程压实度、边坡每公里抽查不少于一处，每个合同段路基压实度检查点数不少于10个。路基弯沉检测，高速、一级公路以每半幅每公里为评定单元，其他等级公路以每公里为评定单元。</t>
  </si>
  <si>
    <t>压实度</t>
  </si>
  <si>
    <t>每处每车道不少于1点。</t>
  </si>
  <si>
    <t>挖坑灌砂法《公路路基路面现场测试规程T0921-2019》（JTG3450-2019）</t>
  </si>
  <si>
    <t>37.465公里</t>
  </si>
  <si>
    <t>弯沉</t>
  </si>
  <si>
    <t>贝克曼梁测试路基路面回弹模量方法《公路路基路面现场测试规程T0591-2008》（JTG3450-2019）</t>
  </si>
  <si>
    <t>9座</t>
  </si>
  <si>
    <t>45道</t>
  </si>
  <si>
    <t>5处</t>
  </si>
  <si>
    <t>37点</t>
  </si>
  <si>
    <t>逐根检测</t>
  </si>
  <si>
    <t>桩身完整性</t>
  </si>
  <si>
    <t>超声波法《公路工程基桩检测技术规程》（JTG/T 3512―2020）</t>
  </si>
  <si>
    <t>221根</t>
  </si>
  <si>
    <t>下部</t>
  </si>
  <si>
    <t>特大桥、大桥逐座检查；中桥抽查不少于总数的30%且每种桥型抽查不少于1座。
　　桥梁下部工程抽查不少于墩台总数的20%且不少于5个，墩台数量少于5个时全部检测。每种结构型式抽查不少于1个。
　　桥梁上部工程抽查不少于总孔数的20%且不少于5个，孔数少于5个时全部检测。每种结构型式抽查不少于1个。</t>
  </si>
  <si>
    <t>墩台砼强度</t>
  </si>
  <si>
    <t>每墩台用回弹仪或超声波测不少于2个测区，测区总数不少于10个。</t>
  </si>
  <si>
    <t>桥梁表</t>
  </si>
  <si>
    <t>每个墩台测不少于2点。</t>
  </si>
  <si>
    <t>每墩台测2-4处。</t>
  </si>
  <si>
    <t>墩台垂直度</t>
  </si>
  <si>
    <t>每个墩台测两个方向。</t>
  </si>
  <si>
    <t>全站仪</t>
  </si>
  <si>
    <t>232块</t>
  </si>
  <si>
    <t>23.6公里</t>
  </si>
  <si>
    <r>
      <rPr>
        <b/>
        <u/>
        <sz val="11"/>
        <color theme="1"/>
        <rFont val="宋体"/>
        <charset val="134"/>
        <scheme val="minor"/>
      </rPr>
      <t>国道丹东至阿勒泰公路绥阳至马桥河段改扩建工程</t>
    </r>
    <r>
      <rPr>
        <b/>
        <sz val="11"/>
        <color theme="1"/>
        <rFont val="宋体"/>
        <charset val="134"/>
        <scheme val="minor"/>
      </rPr>
      <t>项目桥梁总表（特大、大、中桥）</t>
    </r>
  </si>
  <si>
    <t>K1+755联兴村分离桥</t>
  </si>
  <si>
    <t>K0+019.880-K0+084.820</t>
  </si>
  <si>
    <t>分离桥</t>
  </si>
  <si>
    <t>3-20</t>
  </si>
  <si>
    <t>K4+682柞木中桥</t>
  </si>
  <si>
    <t>K4+639.03-K4+724.97</t>
  </si>
  <si>
    <t>4-20</t>
  </si>
  <si>
    <t>K9+597细鳞河1号大桥</t>
  </si>
  <si>
    <t>K9+518.25-K9+675.75</t>
  </si>
  <si>
    <t>5-30</t>
  </si>
  <si>
    <t>扩大基础</t>
  </si>
  <si>
    <t>K12+185细鳞河2号大桥</t>
  </si>
  <si>
    <t>K11+791.23-K12+578.77</t>
  </si>
  <si>
    <t>26-30</t>
  </si>
  <si>
    <t>K17+260细鳞河3号大桥</t>
  </si>
  <si>
    <t>K17+207.03-K17+312.97</t>
  </si>
  <si>
    <t>5-20</t>
  </si>
  <si>
    <t>K17+962细鳞河4号大桥</t>
  </si>
  <si>
    <t>K17+909.03-K18+014.97</t>
  </si>
  <si>
    <t>K18+752鸡冠砬子中桥</t>
  </si>
  <si>
    <t>K18+709.03-K18+794.97</t>
  </si>
  <si>
    <t>K25+372太岭公铁分离桥</t>
  </si>
  <si>
    <t>K25+278.28-K25+465.8</t>
  </si>
  <si>
    <t>6-30</t>
  </si>
  <si>
    <t>K32+873永安公铁分离桥</t>
  </si>
  <si>
    <t>K32+551.25-K33+194.75</t>
  </si>
  <si>
    <t>2*29+（30+40+30）+2-29+14*30</t>
  </si>
  <si>
    <t>30/14</t>
  </si>
  <si>
    <t>K35+130永安中桥</t>
  </si>
  <si>
    <t>K35+097.03-K35+162.97</t>
  </si>
  <si>
    <t>K36+440马桥河大桥</t>
  </si>
  <si>
    <t>K36+367.03-K36+512.97</t>
  </si>
  <si>
    <t>7-20</t>
  </si>
  <si>
    <r>
      <rPr>
        <b/>
        <sz val="11"/>
        <color theme="1"/>
        <rFont val="宋体"/>
        <charset val="134"/>
      </rPr>
      <t>主线</t>
    </r>
    <r>
      <rPr>
        <sz val="11"/>
        <color theme="1"/>
        <rFont val="宋体"/>
        <charset val="134"/>
      </rPr>
      <t xml:space="preserve">：高速151.63公里，绕城连接线31.58公里。
</t>
    </r>
    <r>
      <rPr>
        <b/>
        <sz val="11"/>
        <color theme="1"/>
        <rFont val="宋体"/>
        <charset val="134"/>
      </rPr>
      <t>连接线</t>
    </r>
    <r>
      <rPr>
        <sz val="11"/>
        <color theme="1"/>
        <rFont val="宋体"/>
        <charset val="134"/>
      </rPr>
      <t>：一级路2.291公里，二级路14.53公里</t>
    </r>
  </si>
  <si>
    <t>主线：高速151.63公里，绕城连接线31.58公里。
连接线：一级路2.291公里，二级路14.53公里</t>
  </si>
  <si>
    <t>16座</t>
  </si>
  <si>
    <t>涵洞667道（其中圆管涵33道）</t>
  </si>
  <si>
    <t>8处/重力式</t>
  </si>
  <si>
    <t>190点</t>
  </si>
  <si>
    <t>详见桥梁表</t>
  </si>
  <si>
    <t>1475块</t>
  </si>
  <si>
    <t>吉林至黑河高速公路黑龙江省山河（吉黑省界）至哈尔滨（永远镇）段工程建设 项目桥梁总表（特大、大、中桥）</t>
  </si>
  <si>
    <t>分离立交桥</t>
  </si>
  <si>
    <t>ZK104+626\YK104+614.2</t>
  </si>
  <si>
    <t>K105+347.953</t>
  </si>
  <si>
    <t>三合堡中桥</t>
  </si>
  <si>
    <t>K106+101</t>
  </si>
  <si>
    <t>K107+222.681</t>
  </si>
  <si>
    <t>K109+100</t>
  </si>
  <si>
    <t>K110+062.316</t>
  </si>
  <si>
    <t>K111+136.5</t>
  </si>
  <si>
    <t>K112+206.704</t>
  </si>
  <si>
    <t>山河互通</t>
  </si>
  <si>
    <t>AK0+219.5</t>
  </si>
  <si>
    <t>通道桥太平川立交桥</t>
  </si>
  <si>
    <t>K114+420</t>
  </si>
  <si>
    <t>K114+937.372</t>
  </si>
  <si>
    <t>拉林河大桥</t>
  </si>
  <si>
    <t>K118+175</t>
  </si>
  <si>
    <t>K119+371.359</t>
  </si>
  <si>
    <t>K120+199.984</t>
  </si>
  <si>
    <t>K121+253.631</t>
  </si>
  <si>
    <t>管线交叉桥</t>
  </si>
  <si>
    <t>ZK121+632.5\YK121+614.5</t>
  </si>
  <si>
    <t>永联村立交桥</t>
  </si>
  <si>
    <t>K122+286</t>
  </si>
  <si>
    <t>K122+722</t>
  </si>
  <si>
    <t>K126+773.842</t>
  </si>
  <si>
    <t>K127+373</t>
  </si>
  <si>
    <t>5</t>
  </si>
  <si>
    <t>K128+548.501</t>
  </si>
  <si>
    <t>立交桥</t>
  </si>
  <si>
    <t>MK129+930.5</t>
  </si>
  <si>
    <t>MK130+269</t>
  </si>
  <si>
    <t>MK130+487</t>
  </si>
  <si>
    <t>K132+200.028</t>
  </si>
  <si>
    <t>K133+776.722</t>
  </si>
  <si>
    <t>K134+657.435</t>
  </si>
  <si>
    <t>K137+708</t>
  </si>
  <si>
    <t>AK0+264.5</t>
  </si>
  <si>
    <t>AK0+554</t>
  </si>
  <si>
    <t>K139+499</t>
  </si>
  <si>
    <t>太平庄分离式立交桥</t>
  </si>
  <si>
    <t>K140+410.456</t>
  </si>
  <si>
    <t>李家店立交桥</t>
  </si>
  <si>
    <t>K141+230</t>
  </si>
  <si>
    <t>李家店车行天桥</t>
  </si>
  <si>
    <t>K142+164.956</t>
  </si>
  <si>
    <t>李家店小桥</t>
  </si>
  <si>
    <t>K142+872</t>
  </si>
  <si>
    <t>十二户分离立交桥</t>
  </si>
  <si>
    <t>K143+733.449</t>
  </si>
  <si>
    <t>陈家屯分离立交桥</t>
  </si>
  <si>
    <t>K144+590.471</t>
  </si>
  <si>
    <t>车家屯小桥</t>
  </si>
  <si>
    <t>K145+354</t>
  </si>
  <si>
    <t>车家屯分离立交桥</t>
  </si>
  <si>
    <t>K145+869.492</t>
  </si>
  <si>
    <t>福兴村车行天桥</t>
  </si>
  <si>
    <t>K146+975.033</t>
  </si>
  <si>
    <t>机耕道分离立交桥</t>
  </si>
  <si>
    <t>K151+936</t>
  </si>
  <si>
    <t>车家沟子小桥</t>
  </si>
  <si>
    <t>K152+686.5</t>
  </si>
  <si>
    <t>平安岗车行天桥</t>
  </si>
  <si>
    <t>K153+927.613</t>
  </si>
  <si>
    <t>K155+091.941</t>
  </si>
  <si>
    <t>桃山屯立交桥</t>
  </si>
  <si>
    <t>K156+431.5</t>
  </si>
  <si>
    <t>三源寺车行天桥</t>
  </si>
  <si>
    <t>K157+470</t>
  </si>
  <si>
    <t>上店分离立交桥</t>
  </si>
  <si>
    <t>K159+901</t>
  </si>
  <si>
    <t>水稻园区中桥</t>
  </si>
  <si>
    <t>K160+642</t>
  </si>
  <si>
    <t>兴业村分离桥</t>
  </si>
  <si>
    <t>K161+138</t>
  </si>
  <si>
    <t>牤牛河大桥</t>
  </si>
  <si>
    <t>K161+880</t>
  </si>
  <si>
    <t>永和屯分离桥</t>
  </si>
  <si>
    <t>K162+617.500</t>
  </si>
  <si>
    <t>磨盘山溢水管线交叉立交桥</t>
  </si>
  <si>
    <t>K162+728.3</t>
  </si>
  <si>
    <t>九三分离立交桥</t>
  </si>
  <si>
    <t>K163+882</t>
  </si>
  <si>
    <t>白旗中桥</t>
  </si>
  <si>
    <t>K165+189</t>
  </si>
  <si>
    <t>白旗村行车天桥</t>
  </si>
  <si>
    <t>K165+355</t>
  </si>
  <si>
    <t>白旗立交桥</t>
  </si>
  <si>
    <t>K165+414</t>
  </si>
  <si>
    <t>蓝旗村车型天桥</t>
  </si>
  <si>
    <t>K165+994</t>
  </si>
  <si>
    <t>蓝旗村大桥</t>
  </si>
  <si>
    <t>K166+306</t>
  </si>
  <si>
    <t>于礼屯分离桥</t>
  </si>
  <si>
    <t>K167+755</t>
  </si>
  <si>
    <t>李家瓦房分离桥</t>
  </si>
  <si>
    <t>K169+052</t>
  </si>
  <si>
    <t>背荫河分离立交桥</t>
  </si>
  <si>
    <t>K170+241</t>
  </si>
  <si>
    <t>背荫河中桥</t>
  </si>
  <si>
    <t>K170+575</t>
  </si>
  <si>
    <t>孙有屯中桥</t>
  </si>
  <si>
    <t>K170+895</t>
  </si>
  <si>
    <t>孙有屯分离桥</t>
  </si>
  <si>
    <t>K171+297</t>
  </si>
  <si>
    <t>K172+024</t>
  </si>
  <si>
    <t>富有村行车天桥</t>
  </si>
  <si>
    <t>K174+218</t>
  </si>
  <si>
    <t>K174+592</t>
  </si>
  <si>
    <t>杨胡屯分离桥</t>
  </si>
  <si>
    <t>K175+186</t>
  </si>
  <si>
    <t>大洼屯行车天桥</t>
  </si>
  <si>
    <t>K176+216</t>
  </si>
  <si>
    <t>黑牛圈村大桥</t>
  </si>
  <si>
    <t>K177+132</t>
  </si>
  <si>
    <t>K179+185</t>
  </si>
  <si>
    <t>安家互通</t>
  </si>
  <si>
    <t>AKO+225.653</t>
  </si>
  <si>
    <t>背荫河互通</t>
  </si>
  <si>
    <t>AK0+868.5</t>
  </si>
  <si>
    <t>岳吉大桥</t>
  </si>
  <si>
    <t>K218+231</t>
  </si>
  <si>
    <t>亚沟枢纽互通式立体交叉匝道桥</t>
  </si>
  <si>
    <t>AK1+557.3</t>
  </si>
  <si>
    <t>BK0+866.099</t>
  </si>
  <si>
    <t>CK0+412.37</t>
  </si>
  <si>
    <t>DK0+164.524</t>
  </si>
  <si>
    <t>FK0+588.705</t>
  </si>
  <si>
    <t>GK0+235.007</t>
  </si>
  <si>
    <t>HK0+454.035</t>
  </si>
  <si>
    <t>亚沟互通玉泉河中桥</t>
  </si>
  <si>
    <t>SMK428+794.94</t>
  </si>
  <si>
    <t>蚂蚁沟中桥</t>
  </si>
  <si>
    <t>K222+551.6</t>
  </si>
  <si>
    <t>K223+480</t>
  </si>
  <si>
    <t>K224+420</t>
  </si>
  <si>
    <t>海沟大桥</t>
  </si>
  <si>
    <t>YK225+730.5</t>
  </si>
  <si>
    <t>ZK225+733.6</t>
  </si>
  <si>
    <t>K228+752</t>
  </si>
  <si>
    <t>西大沟分离桥</t>
  </si>
  <si>
    <t>K229+640</t>
  </si>
  <si>
    <t>红星互通冒溪河大桥</t>
  </si>
  <si>
    <t>AK0+285</t>
  </si>
  <si>
    <t>CK0+350</t>
  </si>
  <si>
    <t>MK231+603</t>
  </si>
  <si>
    <t>红星互通匝道立交桥</t>
  </si>
  <si>
    <t>AK0+718</t>
  </si>
  <si>
    <t>哈亚路分离桥</t>
  </si>
  <si>
    <t>K231+044</t>
  </si>
  <si>
    <t>K232+857</t>
  </si>
  <si>
    <t>永红中桥</t>
  </si>
  <si>
    <t>K233+080</t>
  </si>
  <si>
    <t>K234+811.84</t>
  </si>
  <si>
    <t>生态园分离桥</t>
  </si>
  <si>
    <t>K235+339</t>
  </si>
  <si>
    <t>K236+043.72</t>
  </si>
  <si>
    <t>厢黄旗分离桥</t>
  </si>
  <si>
    <t>K237+057</t>
  </si>
  <si>
    <t>料甸乡分离桥</t>
  </si>
  <si>
    <t>K238+562</t>
  </si>
  <si>
    <t>K239+294.95</t>
  </si>
  <si>
    <t>K240+231.85</t>
  </si>
  <si>
    <t>K241+165.28</t>
  </si>
  <si>
    <t>洼浑河大桥</t>
  </si>
  <si>
    <t>K241+928</t>
  </si>
  <si>
    <t>蜚拉公路分离桥</t>
  </si>
  <si>
    <t>K242+412</t>
  </si>
  <si>
    <t>K243+724</t>
  </si>
  <si>
    <t>光明村分离桥</t>
  </si>
  <si>
    <t>K246+020</t>
  </si>
  <si>
    <t>K247+333.58</t>
  </si>
  <si>
    <t>傅家屯分离桥</t>
  </si>
  <si>
    <t>K250+586</t>
  </si>
  <si>
    <t>安定中桥</t>
  </si>
  <si>
    <t>K250+904</t>
  </si>
  <si>
    <t>胜利村分离桥</t>
  </si>
  <si>
    <t>K252+059</t>
  </si>
  <si>
    <t>永源枢纽互通匝道立交桥</t>
  </si>
  <si>
    <t>AK0+943.111</t>
  </si>
  <si>
    <t>BK1+104.193</t>
  </si>
  <si>
    <t>永源枢纽互通立交桥</t>
  </si>
  <si>
    <t>HTK20+764.74</t>
  </si>
  <si>
    <t>HTK20+971.5</t>
  </si>
  <si>
    <t>永源枢纽互通分离桥</t>
  </si>
  <si>
    <t>HTK683+364</t>
  </si>
  <si>
    <t>永源枢纽互通燃气管线交叉桥</t>
  </si>
  <si>
    <t>MK253+259</t>
  </si>
  <si>
    <t>哈尔滨环城高速连接线分离桥</t>
  </si>
  <si>
    <t>LK1+667</t>
  </si>
  <si>
    <t>哈尔滨环城高速连接线厢白村分离桥</t>
  </si>
  <si>
    <t>LK2+810</t>
  </si>
  <si>
    <t>LK3+210</t>
  </si>
  <si>
    <t>哈尔滨环城高速连接线岳家屯分离桥</t>
  </si>
  <si>
    <t>LK3+755</t>
  </si>
  <si>
    <t>LK4+393</t>
  </si>
  <si>
    <t>哈尔滨环城高速连接线通道桥</t>
  </si>
  <si>
    <t>LK5+456</t>
  </si>
  <si>
    <t>LK7+390</t>
  </si>
  <si>
    <t>哈尔滨环城高速连接线牛家工业园互通匝道立交桥</t>
  </si>
  <si>
    <t>AK4+049</t>
  </si>
  <si>
    <t>LK11+609</t>
  </si>
  <si>
    <t>LK13+400</t>
  </si>
  <si>
    <t>LK14+212</t>
  </si>
  <si>
    <t>哈尔滨环城高速连接线天桥</t>
  </si>
  <si>
    <t>LK15+295</t>
  </si>
  <si>
    <t>LK17+219</t>
  </si>
  <si>
    <t>LK17+690</t>
  </si>
  <si>
    <t>LK18+776</t>
  </si>
  <si>
    <t>LK21+522</t>
  </si>
  <si>
    <t>LK22+347</t>
  </si>
  <si>
    <t>LK22+960</t>
  </si>
  <si>
    <t>哈尔滨环城高速连接线柳条村分离桥</t>
  </si>
  <si>
    <t>LK23+776</t>
  </si>
  <si>
    <t>LK24+685</t>
  </si>
  <si>
    <t>哈尔滨环城高速连接线跨线桥</t>
  </si>
  <si>
    <t>LK25+304</t>
  </si>
  <si>
    <t>LK27+294.662</t>
  </si>
  <si>
    <t>LK28+051</t>
  </si>
  <si>
    <t>哈尔滨环城高速连接线江南中环路分离桥</t>
  </si>
  <si>
    <t>LK29+027</t>
  </si>
  <si>
    <t>左：450.47
右：472.47</t>
  </si>
  <si>
    <t>左：12
右：13</t>
  </si>
  <si>
    <t>LK30+764</t>
  </si>
  <si>
    <t>LK31+361</t>
  </si>
  <si>
    <t>LK31+786</t>
  </si>
  <si>
    <t>哈尔滨环城高速连接线东升互通匝道立交桥</t>
  </si>
  <si>
    <t>BK0+693.5</t>
  </si>
  <si>
    <t>CK0+925.5</t>
  </si>
  <si>
    <t>哈尔滨环城高速连接线（加宽）分离桥</t>
  </si>
  <si>
    <t>NK22+522.55</t>
  </si>
  <si>
    <t>主线桥左幅</t>
  </si>
  <si>
    <t>MK219+823.899</t>
  </si>
  <si>
    <t>主线桥右幅</t>
  </si>
  <si>
    <t>MK219+823.584</t>
  </si>
  <si>
    <t>集散匝道桥</t>
  </si>
  <si>
    <t>JYK0+896.313</t>
  </si>
  <si>
    <t>E匝道桥</t>
  </si>
  <si>
    <t>EK0+307.106</t>
  </si>
  <si>
    <t>A匝道桥</t>
  </si>
  <si>
    <t>AK0+366</t>
  </si>
  <si>
    <t>B匝道桥</t>
  </si>
  <si>
    <t>BK2+178.173</t>
  </si>
  <si>
    <t>主线上跨成宾铁路分离桥</t>
  </si>
  <si>
    <t>K248+640</t>
  </si>
  <si>
    <t>绥满高速</t>
  </si>
  <si>
    <t>SMK429+284.670</t>
  </si>
  <si>
    <t>无（接柱）</t>
  </si>
  <si>
    <t>11.06公里</t>
  </si>
  <si>
    <t>10.243公里</t>
  </si>
  <si>
    <t>39道</t>
  </si>
  <si>
    <t>无</t>
  </si>
  <si>
    <t>48点</t>
  </si>
  <si>
    <t>主线11.060公里，互通匝道8.452公里。桥位共4.194公里。扣除桥位路面共26.378公里</t>
  </si>
  <si>
    <t>576根</t>
  </si>
  <si>
    <t>200块</t>
  </si>
  <si>
    <r>
      <rPr>
        <b/>
        <u/>
        <sz val="11"/>
        <color theme="1"/>
        <rFont val="宋体"/>
        <charset val="134"/>
        <scheme val="minor"/>
      </rPr>
      <t>铁科高速五常至拉林河（吉黑省界）段工程建设</t>
    </r>
    <r>
      <rPr>
        <b/>
        <sz val="11"/>
        <color theme="1"/>
        <rFont val="宋体"/>
        <charset val="134"/>
        <scheme val="minor"/>
      </rPr>
      <t xml:space="preserve"> 项目桥梁总表（特大、大、中桥）</t>
    </r>
  </si>
  <si>
    <t>二道通干渠中桥</t>
  </si>
  <si>
    <t>MK8+583.5</t>
  </si>
  <si>
    <t>CK0+346.2</t>
  </si>
  <si>
    <r>
      <rPr>
        <sz val="11"/>
        <color theme="1"/>
        <rFont val="宋体"/>
        <charset val="134"/>
      </rPr>
      <t>主线</t>
    </r>
    <r>
      <rPr>
        <sz val="11"/>
        <color theme="1"/>
        <rFont val="Calibri"/>
        <family val="2"/>
      </rPr>
      <t>1</t>
    </r>
    <r>
      <rPr>
        <sz val="11"/>
        <color theme="1"/>
        <rFont val="宋体"/>
        <charset val="134"/>
      </rPr>
      <t>号立交桥</t>
    </r>
  </si>
  <si>
    <t>MK1+417.2</t>
  </si>
  <si>
    <r>
      <rPr>
        <sz val="11"/>
        <color theme="1"/>
        <rFont val="宋体"/>
        <charset val="134"/>
      </rPr>
      <t>主线</t>
    </r>
    <r>
      <rPr>
        <sz val="11"/>
        <color theme="1"/>
        <rFont val="Calibri"/>
        <family val="2"/>
      </rPr>
      <t>1</t>
    </r>
    <r>
      <rPr>
        <sz val="11"/>
        <color theme="1"/>
        <rFont val="宋体"/>
        <charset val="134"/>
      </rPr>
      <t>号左侧集散车道立交桥</t>
    </r>
  </si>
  <si>
    <t>JSK0+866.2</t>
  </si>
  <si>
    <t>嘉临公路分离立交桥</t>
  </si>
  <si>
    <t>K5+372</t>
  </si>
  <si>
    <t>拉滨铁路分离立交桥</t>
  </si>
  <si>
    <t>K7+948.6</t>
  </si>
  <si>
    <t>K2+401.5</t>
  </si>
  <si>
    <t>K3+150</t>
  </si>
  <si>
    <t>K6+524.1</t>
  </si>
  <si>
    <t>K7+432</t>
  </si>
  <si>
    <r>
      <rPr>
        <sz val="9"/>
        <rFont val="Calibri"/>
        <family val="2"/>
      </rPr>
      <t>B</t>
    </r>
    <r>
      <rPr>
        <sz val="9"/>
        <rFont val="宋体"/>
        <charset val="134"/>
      </rPr>
      <t>匝道桥（钢箱梁）</t>
    </r>
  </si>
  <si>
    <t>BK1+175.83</t>
  </si>
  <si>
    <r>
      <rPr>
        <sz val="9"/>
        <rFont val="Calibri"/>
        <family val="2"/>
      </rPr>
      <t>A</t>
    </r>
    <r>
      <rPr>
        <sz val="9"/>
        <rFont val="宋体"/>
        <charset val="134"/>
      </rPr>
      <t>匝道桥（钢箱梁）</t>
    </r>
  </si>
  <si>
    <t>AK0+196.61</t>
  </si>
  <si>
    <t>K9+726.26-K12+133.521</t>
  </si>
  <si>
    <t>路线全长86.011km（主线路基长80.537km）</t>
  </si>
  <si>
    <t>尚五段：无</t>
  </si>
  <si>
    <t>279道(主线钢筋砼箱涵201道，互通、服务区等钢筋砼箱涵27道，钢筋砼通道箱涵51道)</t>
  </si>
  <si>
    <t>主线161点（主线双幅161.06km）。</t>
  </si>
  <si>
    <t>主线双幅161.06km。</t>
  </si>
  <si>
    <t>桩长大于等于40m的桩基逐桩检测，其余桩长小于40m的不检测。</t>
  </si>
  <si>
    <t>105根</t>
  </si>
  <si>
    <t>2588块（单柱式205块、双柱147块、门架11块、单悬臂90块、双悬臂15块、附着式404块、百米牌1546块、里程牌170块）</t>
  </si>
  <si>
    <t>主线86.011km；尚志北互通3.39km；尚志西枢纽7.535km，小山子互通3.825km，志广互通2.436km，福兴枢纽3.635km。</t>
  </si>
  <si>
    <t>主线路侧161.369km，中央分隔带154.359km；互通、枢纽、服务区路侧38.451km，互通、枢纽中分带8.518km；天桥、改路、分离路侧14.152km</t>
  </si>
  <si>
    <t>铁科高速尚五段桥梁总表（特大、大、中桥、小桥）</t>
  </si>
  <si>
    <t>桥梁功能及工点</t>
  </si>
  <si>
    <t>孔数-跨径</t>
  </si>
  <si>
    <t>墩柱+
肋板数量</t>
  </si>
  <si>
    <t>拉林屯县道X501主线上跨分离桥</t>
  </si>
  <si>
    <t>4</t>
  </si>
  <si>
    <t>西兴村乡道Y010主线上跨分离桥</t>
  </si>
  <si>
    <t>3*16</t>
  </si>
  <si>
    <t>3</t>
  </si>
  <si>
    <t>合计</t>
  </si>
  <si>
    <t>座</t>
  </si>
  <si>
    <t>尚志西枢纽</t>
  </si>
  <si>
    <t>K265+729.18主线桥</t>
  </si>
  <si>
    <t>ZK265+731.57/
YK265+729.18</t>
  </si>
  <si>
    <t>1397.3/1396.9</t>
  </si>
  <si>
    <t>左线9*30+3*30+2*50+2*24+3*30+5*30+(2*28.2+28.3)+2*30+3*30+3*30+(19+32+19)+3*30+40+70+47
右线9*30+2*24+2*50+3*30+3*30+4*30+(30+3*28.1)+9*30+40+3*30+47+70+40</t>
  </si>
  <si>
    <t>大泥河大桥</t>
  </si>
  <si>
    <t>27*30</t>
  </si>
  <si>
    <t>左幅 K304+058.0
右幅 K304+063.0</t>
  </si>
  <si>
    <t>848.0/858.0</t>
  </si>
  <si>
    <t>左幅：3*40+20*30+3*40
右幅：3*40+19*30+4*40</t>
  </si>
  <si>
    <t>尚志西高架桥</t>
  </si>
  <si>
    <t>ZK263+970/
YK263+974</t>
  </si>
  <si>
    <t>637.6/627.6</t>
  </si>
  <si>
    <t>左线6*40+13*30/右线5*40+14*30</t>
  </si>
  <si>
    <t>苇沙河大桥</t>
  </si>
  <si>
    <t>12*30</t>
  </si>
  <si>
    <t>FK0+282.837 匝道桥</t>
  </si>
  <si>
    <t>3*30+3*30+2*30</t>
  </si>
  <si>
    <t>AK0+927.25匝道桥</t>
  </si>
  <si>
    <t>（30+40+35+30）+（2*35+36.5+35）</t>
  </si>
  <si>
    <t>大亮子河大桥</t>
  </si>
  <si>
    <t>7*30</t>
  </si>
  <si>
    <t>EK0+388.919 匝道桥</t>
  </si>
  <si>
    <t>4*30+3*30</t>
  </si>
  <si>
    <t>下穿高铁桩板</t>
  </si>
  <si>
    <t>主线下穿哈牡高铁桩板</t>
  </si>
  <si>
    <t>ZK264+755.765/Y264+751.065</t>
  </si>
  <si>
    <t>7*10</t>
  </si>
  <si>
    <t>腾泥河大桥</t>
  </si>
  <si>
    <t>5*20</t>
  </si>
  <si>
    <t>过水桥</t>
  </si>
  <si>
    <t>万发村中桥</t>
  </si>
  <si>
    <t>5*16</t>
  </si>
  <si>
    <t>CK0+225.000 匝道桥</t>
  </si>
  <si>
    <t>30+40+40+30</t>
  </si>
  <si>
    <t>马家屯中桥</t>
  </si>
  <si>
    <t>4*16</t>
  </si>
  <si>
    <t>拐把子河中桥</t>
  </si>
  <si>
    <t>下围子屯乡道Y601主线上跨分离桥</t>
  </si>
  <si>
    <t>后金家窝棚村道C047主线上跨分离桥</t>
  </si>
  <si>
    <t>西安村村道C444主线上跨分离桥</t>
  </si>
  <si>
    <t>U型转弯设施</t>
  </si>
  <si>
    <t>上跨U转A匝道分离桥</t>
  </si>
  <si>
    <t>AK1+043.0 匝道桥</t>
  </si>
  <si>
    <t>45+60+35</t>
  </si>
  <si>
    <t>BK0+420.0 匝道桥</t>
  </si>
  <si>
    <t>CK1+065.53 匝道桥</t>
  </si>
  <si>
    <t>35+60+33.1</t>
  </si>
  <si>
    <t>DK0+397.0 匝道桥</t>
  </si>
  <si>
    <t>35+60+45</t>
  </si>
  <si>
    <t>小山子互通</t>
  </si>
  <si>
    <t>CK0+211.0匝道桥</t>
  </si>
  <si>
    <t>30+40+30</t>
  </si>
  <si>
    <t>志广互通</t>
  </si>
  <si>
    <t>CK0+228.000 匝道桥</t>
  </si>
  <si>
    <t>主线下穿分离桥</t>
  </si>
  <si>
    <t>双山屯乡道Y820</t>
  </si>
  <si>
    <t>东兴屯乡道Y016</t>
  </si>
  <si>
    <t>马家屯村道C201主线下穿分离桥</t>
  </si>
  <si>
    <t>朝阳村乡道Y003主线下穿分离桥</t>
  </si>
  <si>
    <t>苗海屯村道C536主线下穿分离桥</t>
  </si>
  <si>
    <t>李大林子屯村道C043主线下穿分离桥</t>
  </si>
  <si>
    <t>陈家屯县道X101主线下穿分离桥</t>
  </si>
  <si>
    <t>团山村车行天桥</t>
  </si>
  <si>
    <t>河北村车行天桥</t>
  </si>
  <si>
    <t>双山屯车行天桥</t>
  </si>
  <si>
    <t>西沟屯车行天桥</t>
  </si>
  <si>
    <t>下围子屯车行天桥</t>
  </si>
  <si>
    <t>尚义村车行天桥</t>
  </si>
  <si>
    <t>秦家街车行天桥</t>
  </si>
  <si>
    <t>南平村车行天桥</t>
  </si>
  <si>
    <t>马家屯车行天桥</t>
  </si>
  <si>
    <t>六合屯车行天桥</t>
  </si>
  <si>
    <t>朝阳村车行天桥</t>
  </si>
  <si>
    <t>太来村车行天桥</t>
  </si>
  <si>
    <t>苗海屯车行天桥</t>
  </si>
  <si>
    <t>张家湾车行天桥</t>
  </si>
  <si>
    <t>王化庙屯车行天桥</t>
  </si>
  <si>
    <t>双山水库中桥</t>
  </si>
  <si>
    <t>福山屯中桥</t>
  </si>
  <si>
    <t>东兴屯中桥</t>
  </si>
  <si>
    <t>K272+560中桥</t>
  </si>
  <si>
    <t>苗海屯中桥</t>
  </si>
  <si>
    <t>条子河中桥</t>
  </si>
  <si>
    <t>于粉房屯中桥</t>
  </si>
  <si>
    <t>拉拉屯中桥</t>
  </si>
  <si>
    <t>王化庙屯中桥</t>
  </si>
  <si>
    <t>八家河中桥</t>
  </si>
  <si>
    <t>于家屯中桥</t>
  </si>
  <si>
    <t>东杜家屯通村道主线上跨分离桥</t>
  </si>
  <si>
    <t>韩发屯乡道Y606主线上跨分离桥</t>
  </si>
  <si>
    <t>西沟屯村道C522主线上跨分离桥</t>
  </si>
  <si>
    <t>朝兴村村道C017主线上跨分离桥</t>
  </si>
  <si>
    <t>甄家街县道X504主线上跨分离桥</t>
  </si>
  <si>
    <t>大河套屯村道C229主线上跨分离桥</t>
  </si>
  <si>
    <t>新立屯村道C423主线上跨分离桥</t>
  </si>
  <si>
    <t>于家屯村道C457主线上跨分离桥</t>
  </si>
  <si>
    <t>马家屯ZT09主线上跨分离桥</t>
  </si>
  <si>
    <t>尚志北互通</t>
  </si>
  <si>
    <t>K259+445.000 上跨G301分离桥</t>
  </si>
  <si>
    <t>AK0+204.400 匝道桥</t>
  </si>
  <si>
    <t>K266+538.3 主线桥</t>
  </si>
  <si>
    <t>K266+538.3</t>
  </si>
  <si>
    <t>上跨U转B匝道分离桥</t>
  </si>
  <si>
    <t>CK0+630.980 匝道桥</t>
  </si>
  <si>
    <t>福兴枢纽</t>
  </si>
  <si>
    <t>K331+653.0主线桥</t>
  </si>
  <si>
    <t>2*40</t>
  </si>
  <si>
    <t>AK0+513.0匝道桥</t>
  </si>
  <si>
    <t>JSK0+124.110匝道桥</t>
  </si>
  <si>
    <t>路线全长76.989km（主线路基长71.062km）</t>
  </si>
  <si>
    <r>
      <rPr>
        <sz val="12"/>
        <rFont val="宋体"/>
        <charset val="134"/>
      </rPr>
      <t>186道</t>
    </r>
    <r>
      <rPr>
        <sz val="10"/>
        <rFont val="宋体"/>
        <charset val="134"/>
      </rPr>
      <t>(主线过水钢筋砼箱涵117道，服务区、互通等工程钢筋砼箱涵39道，接长圆管涵5道；改路钢筋混凝土箱涵4道，钢筋混凝土圆管涵8道，天桥引道钢筋混凝土箱涵2道，钢筋砼圆管涵5道，共计186道)</t>
    </r>
  </si>
  <si>
    <t>主线：11处/矮墙（长：2.16Km）</t>
  </si>
  <si>
    <t>主线143点（主线双幅142.124km）</t>
  </si>
  <si>
    <t>主线双幅142.124km</t>
  </si>
  <si>
    <t>2259根</t>
  </si>
  <si>
    <t>3399块（单柱式289块、双柱117块、门架10块、单悬臂84块、双悬臂9块、附着式505块、百米牌1538块、里程牌77块、公路界牌770块）</t>
  </si>
  <si>
    <t>主线75266m²，方正西枢纽10433m²，六团互通5716m²，六团服务区3243m²，延寿互通8207m²，延河互通6783m²，团山服务区3538m²</t>
  </si>
  <si>
    <t>主线路侧141.46km，主线中央分隔带140.471km，方正西枢纽路侧8.679km，中央分隔带4.039km；六团互通路侧5.089km，中央分隔带0.7km；六团服务区路侧1.563km；方正西枢纽路侧8.679km，中央分隔带4.039km；延寿互通路侧5.115km，中央分隔带1.985km；延河互通路侧6.742km，中央分隔带0.532km；团山服务区路侧1.59km；分离式立体交叉及天桥30.696km</t>
  </si>
  <si>
    <r>
      <rPr>
        <b/>
        <u/>
        <sz val="11"/>
        <color theme="1"/>
        <rFont val="宋体"/>
        <charset val="134"/>
        <scheme val="minor"/>
      </rPr>
      <t xml:space="preserve">  铁科项目方正至延寿尚志界</t>
    </r>
    <r>
      <rPr>
        <b/>
        <sz val="11"/>
        <color theme="1"/>
        <rFont val="宋体"/>
        <charset val="134"/>
        <scheme val="minor"/>
      </rPr>
      <t>项目桥梁总表（特大、大桥）</t>
    </r>
  </si>
  <si>
    <t>桶子河大桥</t>
  </si>
  <si>
    <t>柳树河大桥</t>
  </si>
  <si>
    <t>双龙河大桥</t>
  </si>
  <si>
    <t>大凌河大桥</t>
  </si>
  <si>
    <t>金沙河大桥</t>
  </si>
  <si>
    <t>东柳树河大桥</t>
  </si>
  <si>
    <t>西柳树河大桥</t>
  </si>
  <si>
    <t>北安屯大桥</t>
  </si>
  <si>
    <t>会发镇G221主线上跨分离桥</t>
  </si>
  <si>
    <t>爱国村G229主线上跨分离桥</t>
  </si>
  <si>
    <t>山河屯Y608主线上跨分离桥</t>
  </si>
  <si>
    <t>安富村Y601主线上跨分离桥</t>
  </si>
  <si>
    <r>
      <rPr>
        <sz val="10"/>
        <color indexed="8"/>
        <rFont val="宋体"/>
        <charset val="134"/>
      </rPr>
      <t>奉天李屯Y</t>
    </r>
    <r>
      <rPr>
        <sz val="10"/>
        <color indexed="8"/>
        <rFont val="宋体"/>
        <charset val="134"/>
      </rPr>
      <t>615主线上跨分离桥</t>
    </r>
  </si>
  <si>
    <t>K169+994.50主线桥</t>
  </si>
  <si>
    <t>方正西枢纽</t>
  </si>
  <si>
    <t>CK0+177.50匝道桥</t>
  </si>
  <si>
    <t>CK1+085.50匝道桥</t>
  </si>
  <si>
    <t>王殿臣屯大桥</t>
  </si>
  <si>
    <t>六团互通</t>
  </si>
  <si>
    <t>CK0+216.00匝道桥</t>
  </si>
  <si>
    <t>K220+320.00主线桥</t>
  </si>
  <si>
    <t>延寿互通</t>
  </si>
  <si>
    <t>CK0+184.50匝道桥</t>
  </si>
  <si>
    <t>延河互通</t>
  </si>
  <si>
    <t>蚂蚁河干渠中桥</t>
  </si>
  <si>
    <t>平原村中桥</t>
  </si>
  <si>
    <t>苏家沟中桥</t>
  </si>
  <si>
    <t>关门山干渠中桥</t>
  </si>
  <si>
    <t>迟家屯中桥</t>
  </si>
  <si>
    <t>后汪家屯中桥</t>
  </si>
  <si>
    <t>广兴村中桥</t>
  </si>
  <si>
    <t>西岗屯中桥</t>
  </si>
  <si>
    <t>福山村中桥</t>
  </si>
  <si>
    <t>新发村中桥</t>
  </si>
  <si>
    <t>河南村Y807主线上跨分离桥</t>
  </si>
  <si>
    <t>焦家屯Y606主线上跨分离桥</t>
  </si>
  <si>
    <t>永丰村通村道主线上跨分离桥</t>
  </si>
  <si>
    <t>前肖家屯X501主线上跨分离桥</t>
  </si>
  <si>
    <t>东安屯通村道主线上跨分离桥</t>
  </si>
  <si>
    <t>山河屯通村道主线上跨分离桥</t>
  </si>
  <si>
    <t>红升村Y608主线上跨分离桥</t>
  </si>
  <si>
    <t>迟家屯通村道主线上跨分离桥</t>
  </si>
  <si>
    <t>迟家屯x501主线上跨分离桥</t>
  </si>
  <si>
    <t>从店屯ZR07主线上跨分离桥</t>
  </si>
  <si>
    <t>后汪家屯通村道主线上跨分离桥</t>
  </si>
  <si>
    <t>王海屯Y605主线上跨分离桥</t>
  </si>
  <si>
    <t>城东村ZL02主线上跨分离桥</t>
  </si>
  <si>
    <r>
      <rPr>
        <sz val="10"/>
        <color indexed="8"/>
        <rFont val="宋体"/>
        <charset val="134"/>
      </rPr>
      <t>西岗屯C</t>
    </r>
    <r>
      <rPr>
        <sz val="10"/>
        <color indexed="8"/>
        <rFont val="宋体"/>
        <charset val="134"/>
      </rPr>
      <t>518</t>
    </r>
    <r>
      <rPr>
        <sz val="10"/>
        <color indexed="8"/>
        <rFont val="宋体"/>
        <charset val="134"/>
      </rPr>
      <t>主线上跨分离桥</t>
    </r>
  </si>
  <si>
    <t>福山村Y614主线上跨分离桥</t>
  </si>
  <si>
    <t>双金村通道桥</t>
  </si>
  <si>
    <t>前汪家屯通道桥</t>
  </si>
  <si>
    <t>CK0+ 696.5匝道桥</t>
  </si>
  <si>
    <t>K220+609.50主线桥</t>
  </si>
  <si>
    <t>东北屯Y604主线下穿分离桥</t>
  </si>
  <si>
    <t xml:space="preserve">K175+027.000 </t>
  </si>
  <si>
    <t>永丰村Y805主线下穿分离桥</t>
  </si>
  <si>
    <t>K182+060.000</t>
  </si>
  <si>
    <t>宁家屯Y607主线下穿分离桥</t>
  </si>
  <si>
    <t>K188+345.000</t>
  </si>
  <si>
    <t>山河屯Y607主线下穿分离桥</t>
  </si>
  <si>
    <t>K199+415.000</t>
  </si>
  <si>
    <t>陈家街CD主线下穿分离桥</t>
  </si>
  <si>
    <t>K202+550.000</t>
  </si>
  <si>
    <t>延寿县Y005主线下穿分离桥</t>
  </si>
  <si>
    <t>K219+278.760</t>
  </si>
  <si>
    <t>黑山村C473主线下穿分离桥</t>
  </si>
  <si>
    <t>K220+925.000</t>
  </si>
  <si>
    <t>广兴村Y613主线下穿分离桥</t>
  </si>
  <si>
    <t>K226+360.000</t>
  </si>
  <si>
    <t>新发村Y617主线下穿分离桥</t>
  </si>
  <si>
    <t>K241+322.112</t>
  </si>
  <si>
    <t>团山村Y616主线下穿分离桥</t>
  </si>
  <si>
    <t>K244+835.972</t>
  </si>
  <si>
    <t>西董家屯车行天桥</t>
  </si>
  <si>
    <t>K183+770.000</t>
  </si>
  <si>
    <t>苏家屯车行天桥</t>
  </si>
  <si>
    <t>K185+450.000</t>
  </si>
  <si>
    <t>袁家屯车行天桥</t>
  </si>
  <si>
    <t>K197+850.000</t>
  </si>
  <si>
    <t>陈家街车行天桥</t>
  </si>
  <si>
    <t>K201+125.000</t>
  </si>
  <si>
    <t>黄家屯车行天桥</t>
  </si>
  <si>
    <t>K209+270.500</t>
  </si>
  <si>
    <t>王海屯车行天桥</t>
  </si>
  <si>
    <t>K218+120.000</t>
  </si>
  <si>
    <t>宋文吉屯车行天桥</t>
  </si>
  <si>
    <t>K222+432.326</t>
  </si>
  <si>
    <t>宋家屯车行天桥</t>
  </si>
  <si>
    <t>K225+600.694</t>
  </si>
  <si>
    <t>横山村车行天桥</t>
  </si>
  <si>
    <t>K227+056.087</t>
  </si>
  <si>
    <t>K228+050.000</t>
  </si>
  <si>
    <t>福寿屯车行天桥</t>
  </si>
  <si>
    <t>K232+900.000</t>
  </si>
  <si>
    <t>延河村车行天桥</t>
  </si>
  <si>
    <t>K235+210.000</t>
  </si>
  <si>
    <t>西岗屯车行天桥</t>
  </si>
  <si>
    <t>K237+600.000</t>
  </si>
  <si>
    <t>尹家屯车行天桥</t>
  </si>
  <si>
    <t>K239+490.658</t>
  </si>
  <si>
    <t>永安屯车行天桥</t>
  </si>
  <si>
    <t>K242+350.459</t>
  </si>
  <si>
    <t>永兴屯车行天桥</t>
  </si>
  <si>
    <t>K243+750.000</t>
  </si>
  <si>
    <t>路线全长92.466km（主线路基长76.468km）</t>
  </si>
  <si>
    <t>140道(主线钢筋砼箱涵94道，互通、服务区匝道钢筋砼箱涵36道，钢筋砼通道箱涵7道，线外涵3道)</t>
  </si>
  <si>
    <t>主线：6处/锚杆框架梁（长：2.73Km）</t>
  </si>
  <si>
    <t>主线154点（主线双幅152.9km），连接线10点（连接线单幅9.6km）。</t>
  </si>
  <si>
    <t>主线双幅152.9km，连接线9.6km。</t>
  </si>
  <si>
    <t>3260根</t>
  </si>
  <si>
    <t>3969块（单柱式477块、双柱50块、门架20块、单悬臂144块、双悬臂5块、附着式304块、百米牌1662块、百米桩176个、里程牌184块、里程碑8个、公路界牌939块）</t>
  </si>
  <si>
    <t>主线76.468km；五大连池北互通1.3km；团结互通1.14km；红五月互通1.1km；尖山互通1.18km；鹤山北互通0.548km；茂山服务区1.2km；尖山服务区1.25km。</t>
  </si>
  <si>
    <t>主线路侧153.081km（不含互通区），中央分隔带151.314km（不含互通区）；五大连池北互通路侧6.3km，中央分隔带2.9km；团结互通路侧6.1km，中央分隔带3.1km；茂山服务区路侧4.3km，中央分隔带2.3km；红五月互通路侧5.97km，中央分隔带3.05km；尖山互通路侧7.83km，中央分隔带3.3km；尖山服务区路侧4.6km，中央分隔带2.4km；鹤山北枢纽互通路侧7.94km，中央分隔带0.3km；红五月连接线路侧0.7km；尖山连接线路侧0.23km；G332改线路侧7.77km，中央分隔带3.7km；天桥引道路侧10.4km。</t>
  </si>
  <si>
    <t>北漠高速五大连池至嫩江段桥梁总表（特大、大、中桥、小桥）</t>
  </si>
  <si>
    <t>永登大桥</t>
  </si>
  <si>
    <t>永丰大桥</t>
  </si>
  <si>
    <t>石龙河大桥</t>
  </si>
  <si>
    <t>永发村大桥</t>
  </si>
  <si>
    <t>后靠山屯大桥</t>
  </si>
  <si>
    <t>陆家沟大桥</t>
  </si>
  <si>
    <t>东南山大桥</t>
  </si>
  <si>
    <t>东石底河大桥</t>
  </si>
  <si>
    <t>石底河1#大桥</t>
  </si>
  <si>
    <t>石底河2#大桥</t>
  </si>
  <si>
    <t>保安林场大桥</t>
  </si>
  <si>
    <t>红五月1#大桥</t>
  </si>
  <si>
    <t>红五月2#大桥</t>
  </si>
  <si>
    <r>
      <rPr>
        <sz val="10"/>
        <rFont val="宋体"/>
        <charset val="134"/>
        <scheme val="minor"/>
      </rPr>
      <t>南阳河1</t>
    </r>
    <r>
      <rPr>
        <sz val="10"/>
        <rFont val="宋体"/>
        <charset val="134"/>
      </rPr>
      <t>#大桥</t>
    </r>
  </si>
  <si>
    <r>
      <rPr>
        <sz val="10"/>
        <rFont val="宋体"/>
        <charset val="134"/>
        <scheme val="minor"/>
      </rPr>
      <t>南阳河2</t>
    </r>
    <r>
      <rPr>
        <sz val="10"/>
        <rFont val="宋体"/>
        <charset val="134"/>
      </rPr>
      <t>#大桥</t>
    </r>
  </si>
  <si>
    <r>
      <rPr>
        <sz val="10"/>
        <rFont val="宋体"/>
        <charset val="134"/>
        <scheme val="minor"/>
      </rPr>
      <t>南阳河3</t>
    </r>
    <r>
      <rPr>
        <sz val="10"/>
        <rFont val="宋体"/>
        <charset val="134"/>
      </rPr>
      <t>#大桥</t>
    </r>
  </si>
  <si>
    <t>尖山农场1#大桥</t>
  </si>
  <si>
    <t>尖山农场3#大桥</t>
  </si>
  <si>
    <t>九三老莱河大桥</t>
  </si>
  <si>
    <t>跃进农场1#大桥</t>
  </si>
  <si>
    <r>
      <rPr>
        <sz val="10"/>
        <rFont val="宋体"/>
        <charset val="134"/>
        <scheme val="minor"/>
      </rPr>
      <t>跃进农场2#大</t>
    </r>
    <r>
      <rPr>
        <sz val="10"/>
        <rFont val="宋体"/>
        <charset val="134"/>
      </rPr>
      <t>桥</t>
    </r>
  </si>
  <si>
    <t>跃进农场3#大桥</t>
  </si>
  <si>
    <t>鹤山农场大桥</t>
  </si>
  <si>
    <t>环城路分离立交</t>
  </si>
  <si>
    <t>尖红线分离立交</t>
  </si>
  <si>
    <t>K64+975/K0+472.16</t>
  </si>
  <si>
    <t>九三分离立交</t>
  </si>
  <si>
    <t>富嫩铁路分离立交</t>
  </si>
  <si>
    <t>G332分离立交</t>
  </si>
  <si>
    <t>鹤山北互通A匝道桥</t>
  </si>
  <si>
    <t>鹤山北互通D匝道桥</t>
  </si>
  <si>
    <t>180乡道分离立交</t>
  </si>
  <si>
    <t>K34+255/NK0+234.03</t>
  </si>
  <si>
    <t>永丰干渠中桥</t>
  </si>
  <si>
    <t>永远村中桥</t>
  </si>
  <si>
    <t>永安小西屯中桥</t>
  </si>
  <si>
    <t>东南山中桥</t>
  </si>
  <si>
    <t>东胜前屯中桥</t>
  </si>
  <si>
    <t>育成屯中桥</t>
  </si>
  <si>
    <r>
      <rPr>
        <sz val="10"/>
        <rFont val="宋体"/>
        <charset val="134"/>
        <scheme val="minor"/>
      </rPr>
      <t>尖山农场1</t>
    </r>
    <r>
      <rPr>
        <sz val="10"/>
        <rFont val="宋体"/>
        <charset val="134"/>
      </rPr>
      <t>#中桥</t>
    </r>
  </si>
  <si>
    <t>尖山农场2#中桥</t>
  </si>
  <si>
    <t>尖山农场3#中桥</t>
  </si>
  <si>
    <t>尖山农场4#中桥</t>
  </si>
  <si>
    <t>跃进农场中桥</t>
  </si>
  <si>
    <t>X009分离立交</t>
  </si>
  <si>
    <t>红五月农场分离立交</t>
  </si>
  <si>
    <t>九尖农场分离立交</t>
  </si>
  <si>
    <t>青山村分离立交</t>
  </si>
  <si>
    <t>车行通道桥</t>
  </si>
  <si>
    <t>永登中桥</t>
  </si>
  <si>
    <t>五大连池北互通A匝道桥</t>
  </si>
  <si>
    <t>团结互通A匝道桥</t>
  </si>
  <si>
    <t>红五月互通A匝道桥</t>
  </si>
  <si>
    <t>尖山互通A匝道桥</t>
  </si>
  <si>
    <t>尖山互通L匝道桥</t>
  </si>
  <si>
    <t>红五月连接线1#中桥</t>
  </si>
  <si>
    <t>红五月连接线2#中桥</t>
  </si>
  <si>
    <r>
      <rPr>
        <sz val="11"/>
        <color theme="1"/>
        <rFont val="宋体"/>
        <charset val="134"/>
      </rPr>
      <t>166</t>
    </r>
    <r>
      <rPr>
        <sz val="11"/>
        <color theme="1"/>
        <rFont val="宋体"/>
        <charset val="134"/>
      </rPr>
      <t>公里</t>
    </r>
  </si>
  <si>
    <t>166公里</t>
  </si>
  <si>
    <t>12座</t>
  </si>
  <si>
    <t>149道</t>
  </si>
  <si>
    <t>4处/路堑墙</t>
  </si>
  <si>
    <t>主线332点（主线双幅166公里）</t>
  </si>
  <si>
    <r>
      <rPr>
        <sz val="11"/>
        <color theme="1"/>
        <rFont val="宋体"/>
        <charset val="134"/>
      </rPr>
      <t>主线双幅1</t>
    </r>
    <r>
      <rPr>
        <sz val="11"/>
        <color theme="1"/>
        <rFont val="宋体"/>
        <charset val="134"/>
      </rPr>
      <t>66</t>
    </r>
    <r>
      <rPr>
        <sz val="11"/>
        <color theme="1"/>
        <rFont val="宋体"/>
        <charset val="134"/>
      </rPr>
      <t>公里</t>
    </r>
  </si>
  <si>
    <t>1726根</t>
  </si>
  <si>
    <t>1256块</t>
  </si>
  <si>
    <t>主线166公里，分离天桥引道6公里。</t>
  </si>
  <si>
    <r>
      <rPr>
        <sz val="11"/>
        <color theme="1"/>
        <rFont val="宋体"/>
        <charset val="134"/>
      </rPr>
      <t>129</t>
    </r>
    <r>
      <rPr>
        <sz val="11"/>
        <color theme="1"/>
        <rFont val="宋体"/>
        <charset val="134"/>
      </rPr>
      <t>公里</t>
    </r>
  </si>
  <si>
    <t>129公里</t>
  </si>
  <si>
    <t>99道</t>
  </si>
  <si>
    <t>1处/路堑墙</t>
  </si>
  <si>
    <t>主线258点（主线双幅129公里）</t>
  </si>
  <si>
    <r>
      <rPr>
        <sz val="11"/>
        <color theme="1"/>
        <rFont val="宋体"/>
        <charset val="134"/>
      </rPr>
      <t>主线双幅129</t>
    </r>
    <r>
      <rPr>
        <sz val="11"/>
        <color theme="1"/>
        <rFont val="宋体"/>
        <charset val="134"/>
      </rPr>
      <t>公里</t>
    </r>
  </si>
  <si>
    <t>2472根</t>
  </si>
  <si>
    <t>719块</t>
  </si>
  <si>
    <t>主线129公里，连，分离天桥引道9公里。</t>
  </si>
  <si>
    <t>A匝道1号桥</t>
  </si>
  <si>
    <t>A匝道跨线桥</t>
  </si>
  <si>
    <t>月牙泡分离立交</t>
  </si>
  <si>
    <t>上青山分离立交</t>
  </si>
  <si>
    <t>天门乡分离立交</t>
  </si>
  <si>
    <t>凤阳大桥</t>
  </si>
  <si>
    <t>胜利屯大桥</t>
  </si>
  <si>
    <t>K89+721天桥</t>
  </si>
  <si>
    <t>K94+100天桥</t>
  </si>
  <si>
    <t>河西屯大桥</t>
  </si>
  <si>
    <t>青茶村1号大桥</t>
  </si>
  <si>
    <t>青茶村2号大桥</t>
  </si>
  <si>
    <t>K97+049天桥</t>
  </si>
  <si>
    <t>凤山大桥</t>
  </si>
  <si>
    <t>小西南岔河大桥</t>
  </si>
  <si>
    <t>K10+020天桥</t>
  </si>
  <si>
    <t>K10+560天桥</t>
  </si>
  <si>
    <t>月牙泡大桥</t>
  </si>
  <si>
    <t>K106+190天桥</t>
  </si>
  <si>
    <t>柳河屯大桥</t>
  </si>
  <si>
    <t>岔林河1号大桥</t>
  </si>
  <si>
    <t>K116+053天桥</t>
  </si>
  <si>
    <t>K117+080天桥</t>
  </si>
  <si>
    <t>岔林河2号大桥</t>
  </si>
  <si>
    <t>K118+937.5天桥</t>
  </si>
  <si>
    <t>蚂螂河村1号大桥</t>
  </si>
  <si>
    <t>蚂螂河村2号大桥</t>
  </si>
  <si>
    <t>K122+833天桥</t>
  </si>
  <si>
    <t>K129+210天桥</t>
  </si>
  <si>
    <t>K130+033天桥</t>
  </si>
  <si>
    <t>K133+120天桥</t>
  </si>
  <si>
    <t>岔林河3号大桥</t>
  </si>
  <si>
    <t>K134+460天桥</t>
  </si>
  <si>
    <t>K135+936天桥</t>
  </si>
  <si>
    <t>G102分离立交</t>
  </si>
  <si>
    <t>K140+135天桥</t>
  </si>
  <si>
    <t>林子河大桥</t>
  </si>
  <si>
    <t>K151+925天桥</t>
  </si>
  <si>
    <t>K152+735天桥</t>
  </si>
  <si>
    <t>K153+476天桥</t>
  </si>
  <si>
    <t>K156+348天桥</t>
  </si>
  <si>
    <t>团结村分离立交</t>
  </si>
  <si>
    <t>K159+543天桥</t>
  </si>
  <si>
    <t>通河松花江特大桥</t>
  </si>
  <si>
    <t>C匝道中桥</t>
  </si>
  <si>
    <t>K91+161中桥</t>
  </si>
  <si>
    <t>K100+710中桥</t>
  </si>
  <si>
    <t>K101+962中桥</t>
  </si>
  <si>
    <t>K104+850中桥</t>
  </si>
  <si>
    <t>K105+602中桥</t>
  </si>
  <si>
    <t>K109+180中桥</t>
  </si>
  <si>
    <t>K110+105中桥</t>
  </si>
  <si>
    <t>K114+974中桥</t>
  </si>
  <si>
    <t>K116+662中桥</t>
  </si>
  <si>
    <t>K124+209中桥</t>
  </si>
  <si>
    <t>K128+356中桥</t>
  </si>
  <si>
    <t>K129+146中桥</t>
  </si>
  <si>
    <t>K129+368中桥</t>
  </si>
  <si>
    <t>K133+368中桥</t>
  </si>
  <si>
    <t>K139+830中桥</t>
  </si>
  <si>
    <t>K141+572中桥</t>
  </si>
  <si>
    <t>K141+865中桥</t>
  </si>
  <si>
    <t>K154+140中桥</t>
  </si>
  <si>
    <t>哈佳高铁分离立交</t>
  </si>
  <si>
    <t>铁科高速凤阳至方正段项目桥梁总表（特大、大、中桥）</t>
  </si>
  <si>
    <t>铁科高速铁力至凤阳段项目桥梁总表（特大、大、中桥）</t>
  </si>
  <si>
    <t>TB匝道桥</t>
  </si>
  <si>
    <t>TC匝道1号桥</t>
  </si>
  <si>
    <t>TC匝道2号桥</t>
  </si>
  <si>
    <t>鹤哈通岭河大桥</t>
  </si>
  <si>
    <t>跨王杨干渠桥</t>
  </si>
  <si>
    <t>G222分离立交</t>
  </si>
  <si>
    <t>林区通村分离立交</t>
  </si>
  <si>
    <t>双林公路分离立交</t>
  </si>
  <si>
    <t>太平林场分离立交</t>
  </si>
  <si>
    <t>K0+685大桥</t>
  </si>
  <si>
    <t>王杨干渠中桥</t>
  </si>
  <si>
    <t>绥佳铁路分离立交</t>
  </si>
  <si>
    <t>新发屯天桥</t>
  </si>
  <si>
    <t>规划哈伊高铁分离立交</t>
  </si>
  <si>
    <t>K4+966中桥</t>
  </si>
  <si>
    <t>K5+200中桥</t>
  </si>
  <si>
    <t>K6+060中桥</t>
  </si>
  <si>
    <t>爱林村天桥</t>
  </si>
  <si>
    <t>K8+900中桥</t>
  </si>
  <si>
    <t>K10+540天桥</t>
  </si>
  <si>
    <t>K10+980中桥</t>
  </si>
  <si>
    <t>K12+210天桥</t>
  </si>
  <si>
    <t>K14+610中桥</t>
  </si>
  <si>
    <t>K15+560天桥</t>
  </si>
  <si>
    <t>K15+710中桥</t>
  </si>
  <si>
    <t>K16+510中桥</t>
  </si>
  <si>
    <t>K17+800天桥</t>
  </si>
  <si>
    <t>K19+080中桥</t>
  </si>
  <si>
    <t>K21+994天桥</t>
  </si>
  <si>
    <t>K23+550天桥</t>
  </si>
  <si>
    <t>一道河子大桥</t>
  </si>
  <si>
    <t>K25+185中桥</t>
  </si>
  <si>
    <t>K26+190天桥</t>
  </si>
  <si>
    <t>K27+227天桥</t>
  </si>
  <si>
    <t>K29+820天桥</t>
  </si>
  <si>
    <t>二道河子大桥</t>
  </si>
  <si>
    <t>K34+7.4天桥</t>
  </si>
  <si>
    <t>三道河子大桥</t>
  </si>
  <si>
    <t>K43+070大桥</t>
  </si>
  <si>
    <t>K45+840天桥</t>
  </si>
  <si>
    <t>小呼兰河大桥</t>
  </si>
  <si>
    <t>青林沟中桥</t>
  </si>
  <si>
    <t>K49+340天桥</t>
  </si>
  <si>
    <t>K49+954中桥</t>
  </si>
  <si>
    <t>K50+866.3中桥</t>
  </si>
  <si>
    <t>保林河1号大桥</t>
  </si>
  <si>
    <t>保林河2号大桥</t>
  </si>
  <si>
    <t>K61+150中桥</t>
  </si>
  <si>
    <t>K64+444天桥</t>
  </si>
  <si>
    <t>K67+450天桥</t>
  </si>
  <si>
    <t>保林河4号大桥</t>
  </si>
  <si>
    <t>保林河5号大桥</t>
  </si>
  <si>
    <t>保林河6号大桥</t>
  </si>
  <si>
    <t>K75+560天桥</t>
  </si>
  <si>
    <t>太平河大桥</t>
  </si>
  <si>
    <t>K78+160天桥</t>
  </si>
  <si>
    <t>K82+459中桥</t>
  </si>
  <si>
    <t>K83+840中桥</t>
  </si>
  <si>
    <t>K84+905天桥</t>
  </si>
  <si>
    <t>K85+838天桥</t>
  </si>
  <si>
    <t>路线全长99.389km（主线路基长76.139km）</t>
  </si>
  <si>
    <t>0座</t>
  </si>
  <si>
    <r>
      <rPr>
        <sz val="12"/>
        <rFont val="宋体"/>
        <charset val="134"/>
      </rPr>
      <t>252道</t>
    </r>
    <r>
      <rPr>
        <sz val="10"/>
        <rFont val="宋体"/>
        <charset val="134"/>
      </rPr>
      <t>(主线过水钢筋砼箱涵121道，服务区、互通等工程钢筋砼箱涵59道；改路圆管涵68道，天桥引道钢筋砼圆管涵4道，共计252道)</t>
    </r>
  </si>
  <si>
    <t>主线：1处/仰斜式路堑墙（长：60m）</t>
  </si>
  <si>
    <t>主线：40处/护脚矮墙（长：28.925Km）</t>
  </si>
  <si>
    <t>主线：4处/扶壁式路肩挡土墙（长：60m）</t>
  </si>
  <si>
    <t>主线：6处/板桩挡土墙（共计35根，长212m）</t>
  </si>
  <si>
    <t>主线151点（主线双幅150.64km），连接线5点（鹤岗连接线双幅4.154km）</t>
  </si>
  <si>
    <t>主线双幅99.389km，鹤岗双幅连接线5.554km</t>
  </si>
  <si>
    <t>3163根</t>
  </si>
  <si>
    <t>4355块（单柱式209块、双柱98块、门架22块、单悬臂62块、双悬臂4块、附着式439块、百米牌2220块、里程牌111块、公路界牌1186块、立面标志4块）</t>
  </si>
  <si>
    <t>主线97.058km，鹤岗枢纽互通3.23km，鹤岗西互通1.7km，青石山观景平台0.95km，鹤岗服务区1.4km，U转1.25km，金林服务区1.1km，金林互通1.7km，白林观景平台0.8km</t>
  </si>
  <si>
    <t>主线路侧207.875km，主线中央分隔带74.025km，鹤岗枢纽互通路侧26.798km，中央分隔带0.84km,；鹤岗西互通路侧8.694km，中央分隔带1.585km；鹤岗服务区路侧3.508km，中央分隔带1.4km；青石山观景平台路侧2.088km，中央分隔带0.87km；U转路侧4.228km，中央分隔带1.13km；金林服务区路侧8.032km，中央分隔带2.31km；白林观景平台路侧1.976km，中央分隔带0.8km；天桥引道2.266km</t>
  </si>
  <si>
    <t>隧道工程</t>
  </si>
  <si>
    <t>衬砌</t>
  </si>
  <si>
    <t>隧道逐座检查。</t>
  </si>
  <si>
    <t>衬砌强度</t>
  </si>
  <si>
    <t>用回弹仪或超声波每座中、短隧道测不少于10个测区，特长、长隧道测不少于20个测区。</t>
  </si>
  <si>
    <t>6010m/3座（短隧道478.5m/1座；长隧道1133.5m/1座;特长隧道4398m/1座）</t>
  </si>
  <si>
    <t>衬砌厚度</t>
  </si>
  <si>
    <t>用高频地质雷达连续检测拱顶、拱腰三条线或钻孔检查。</t>
  </si>
  <si>
    <t>大面平整度</t>
  </si>
  <si>
    <t>衬砌平整度实测每座中、短隧道测5-10处，长隧道测10-20处，特长隧道测20处以上。</t>
  </si>
  <si>
    <t>总体</t>
  </si>
  <si>
    <t>宽 度</t>
  </si>
  <si>
    <t>每座中、短隧道测5-10点，长隧道测10-20点，特长隧道测不少于20点。</t>
  </si>
  <si>
    <t>净 空</t>
  </si>
  <si>
    <t>隧道路面</t>
  </si>
  <si>
    <t>面层</t>
  </si>
  <si>
    <t>按照路面要求。</t>
  </si>
  <si>
    <t>鹤哈高速鹤岗至苔青段桥梁总表（特大、大、中桥、小桥）</t>
  </si>
  <si>
    <t>新华3号大桥</t>
  </si>
  <si>
    <t>青石山大桥</t>
  </si>
  <si>
    <t>摩天岭1号大桥</t>
  </si>
  <si>
    <t>YK43+452/ZK43+430</t>
  </si>
  <si>
    <t>摩天岭3号大桥</t>
  </si>
  <si>
    <t>YK45+567/ZK45+578</t>
  </si>
  <si>
    <t>青黑山大桥</t>
  </si>
  <si>
    <t>东南沟1号大桥</t>
  </si>
  <si>
    <t>东南沟2号大桥</t>
  </si>
  <si>
    <t>东南沟4号大桥</t>
  </si>
  <si>
    <t>查巴旗河1号大桥</t>
  </si>
  <si>
    <t>YK60+224/ZK60+233.5</t>
  </si>
  <si>
    <t>查巴旗河2号大桥</t>
  </si>
  <si>
    <t>YK61+066/ZK61+061</t>
  </si>
  <si>
    <t>查巴旗河3号大桥</t>
  </si>
  <si>
    <t>大丰河大桥</t>
  </si>
  <si>
    <t>丰峦沟大桥</t>
  </si>
  <si>
    <t>YK64+893/ZK64+863</t>
  </si>
  <si>
    <t>红旗沟大桥</t>
  </si>
  <si>
    <t>小昆仑河经营所大桥</t>
  </si>
  <si>
    <t>小昆仑河大桥</t>
  </si>
  <si>
    <t>冻土1号大桥</t>
  </si>
  <si>
    <t>昆仑河大桥</t>
  </si>
  <si>
    <t>西林大桥</t>
  </si>
  <si>
    <t>东丰大桥</t>
  </si>
  <si>
    <t>白林中桥</t>
  </si>
  <si>
    <t>鹤岗连接线鹤立河大桥</t>
  </si>
  <si>
    <t>新华农场十队分离桥</t>
  </si>
  <si>
    <t>丰林林场（U转）</t>
  </si>
  <si>
    <t>丰林大桥分离桥</t>
  </si>
  <si>
    <t>峰岩山分离桥</t>
  </si>
  <si>
    <t>永昌村改路跨线桥</t>
  </si>
  <si>
    <t>HDK2+455（鹤大高速公路）</t>
  </si>
  <si>
    <t>永利村一号 车行天桥</t>
  </si>
  <si>
    <t>K7+706.7</t>
  </si>
  <si>
    <t>永利村二号 车行天桥</t>
  </si>
  <si>
    <t>K8+506.1</t>
  </si>
  <si>
    <t>新华农场6队 车行天桥</t>
  </si>
  <si>
    <t>K9+996.7</t>
  </si>
  <si>
    <t>新华农场8队 车行天桥</t>
  </si>
  <si>
    <t>K12+622.8</t>
  </si>
  <si>
    <t>南山林场一 号车行天桥</t>
  </si>
  <si>
    <t>K20+217.8</t>
  </si>
  <si>
    <t>南山林场二 号车行天桥</t>
  </si>
  <si>
    <t>K25+758.1</t>
  </si>
  <si>
    <t>三道沟林场 车行天桥</t>
  </si>
  <si>
    <t>K35+600.2</t>
  </si>
  <si>
    <t>鹤岗枢纽互通</t>
  </si>
  <si>
    <t>鹤岗西互通</t>
  </si>
  <si>
    <t>MK20+949</t>
  </si>
  <si>
    <t>金林互通</t>
  </si>
  <si>
    <t>白林汤旺河1号特大桥</t>
  </si>
  <si>
    <t>青石山干线铁路框构桥</t>
  </si>
  <si>
    <t>新华2号中桥</t>
  </si>
  <si>
    <t>YK10+712/ZK10+723</t>
  </si>
  <si>
    <t>南山林场2号中桥</t>
  </si>
  <si>
    <t>三道沟1号中桥</t>
  </si>
  <si>
    <t>三道沟2号中桥</t>
  </si>
  <si>
    <t>三道林场中桥</t>
  </si>
  <si>
    <t>摩天岭2号中桥</t>
  </si>
  <si>
    <t>YK44+918/ZK44+883</t>
  </si>
  <si>
    <t>东南沟3号中桥</t>
  </si>
  <si>
    <t>青石山观景平台中桥</t>
  </si>
  <si>
    <t>金林服务区中桥</t>
  </si>
  <si>
    <t>新华农场八队分离桥</t>
  </si>
  <si>
    <t>三道沟林场分离桥</t>
  </si>
  <si>
    <t>K34+486.5/K34+500.5</t>
  </si>
  <si>
    <t>三道沟通道桥</t>
  </si>
  <si>
    <t>三道林场2号通道桥</t>
  </si>
  <si>
    <t>青石山村一 号车行天桥</t>
  </si>
  <si>
    <t>K16+066.1</t>
  </si>
  <si>
    <t>青石山村二 号车行天桥</t>
  </si>
  <si>
    <t>K16+912.5</t>
  </si>
  <si>
    <t>新农村一号 车行天桥</t>
  </si>
  <si>
    <t>K17+907.0</t>
  </si>
  <si>
    <t>新农村二号 车行天桥</t>
  </si>
  <si>
    <t>K18+510.9</t>
  </si>
  <si>
    <t>下穿鹤佳铁路框架桥</t>
  </si>
  <si>
    <t>ZK3+381.585</t>
  </si>
  <si>
    <t>路线全长63.367km（主线路基长41.659km）</t>
  </si>
  <si>
    <t>93.96m/3座</t>
  </si>
  <si>
    <t>119道(主线钢筋砼箱涵55道，互通、服务区、天桥等钢筋砼箱涵39道，钢筋砼通道箱涵25道)</t>
  </si>
  <si>
    <t>主线：1处/护脚矮墙（长：0.9Km）</t>
  </si>
  <si>
    <t>主线85点（主线双幅84.27km），连接线8点（伊春东连接线双幅7.1km）。</t>
  </si>
  <si>
    <t>主线双幅85.45km，伊春东连接线7.1km。</t>
  </si>
  <si>
    <t>2542根</t>
  </si>
  <si>
    <t>2550块（单柱式126块、双柱65块、门架16块、单悬臂65块、双悬臂6块、附着式291块、百米牌1201块、里程牌59块、公路界牌721块）</t>
  </si>
  <si>
    <t>主线60.891km；回龙湾观景平台1.114km；美溪互通4.053km；伊春北互通7km；伊春东互通4.592km；伊春互通5.995km；伊春东服务区1.54km；伊春段1.2km；分离桥1.81km。</t>
  </si>
  <si>
    <t>主线路侧130.833km，中央分隔带46.324km；回龙湾观景平台路侧2.2km，中央分隔带0.9km；美溪互通路侧5.0km，中央分隔带1.84km；伊春东服务区路侧2.93km，中央分隔带1.152km；伊春东互通8.08路侧km，中央分隔带2.12km；伊春北互通路侧13.12km，中央分隔带1.46km；伊春互通路侧10.575km，中央分隔带2.13km；分离、天桥引道4.506km。</t>
  </si>
  <si>
    <t>长隧道：2828m/2座</t>
  </si>
  <si>
    <t>鹤哈高速苔青至伊春段桥梁总表（特大、大、中桥、小桥）</t>
  </si>
  <si>
    <t>汤旺河2号大桥</t>
  </si>
  <si>
    <t>YK99+968/ZK99+955</t>
  </si>
  <si>
    <t>汤旺河3号大桥</t>
  </si>
  <si>
    <t>主线下穿分离立交</t>
  </si>
  <si>
    <t>K107+699.5</t>
  </si>
  <si>
    <t>美溪互通主线桥（跨A匝道）</t>
  </si>
  <si>
    <t>K111+862</t>
  </si>
  <si>
    <t>对青山检查站分离桥</t>
  </si>
  <si>
    <t>冻土1号桥</t>
  </si>
  <si>
    <t>K131+313.2</t>
  </si>
  <si>
    <t>梅花河大桥</t>
  </si>
  <si>
    <t>一侧桥台桩基，一侧桥台扩大基础；钻孔灌注桩</t>
  </si>
  <si>
    <t>东升高架桥</t>
  </si>
  <si>
    <t>YK139+648/ZK139+648</t>
  </si>
  <si>
    <t>汤旺河6号大桥</t>
  </si>
  <si>
    <t>YK141+722.4/ZK141+689.4</t>
  </si>
  <si>
    <t>冻土2号桥</t>
  </si>
  <si>
    <t>双乌公铁路分离桥</t>
  </si>
  <si>
    <t>ZK152+246/YK152+239</t>
  </si>
  <si>
    <t>前进大桥</t>
  </si>
  <si>
    <t>市政规划路分离桥</t>
  </si>
  <si>
    <t>伊春东互通立体交叉</t>
  </si>
  <si>
    <t>AK0+251</t>
  </si>
  <si>
    <t>伊春东连接线梅花河大桥</t>
  </si>
  <si>
    <t>LK2+292</t>
  </si>
  <si>
    <t>伊春北互通匝道立交桥</t>
  </si>
  <si>
    <t>AK0+164</t>
  </si>
  <si>
    <t>伊春北互通匝道立交2号桥</t>
  </si>
  <si>
    <t>AK1+330</t>
  </si>
  <si>
    <t>伊春互通匝道立交</t>
  </si>
  <si>
    <t>AK0+492</t>
  </si>
  <si>
    <t>BK0+934</t>
  </si>
  <si>
    <t>汤旺河4号公铁立交特大桥</t>
  </si>
  <si>
    <t>YK102+466.6/ZK102+457.6</t>
  </si>
  <si>
    <t>汤旺河5号公铁立交特大桥</t>
  </si>
  <si>
    <t>嘉林公铁立交特大桥</t>
  </si>
  <si>
    <t>YK143+499.5/ZK143+499.5</t>
  </si>
  <si>
    <t>伊春河公铁立交特大桥</t>
  </si>
  <si>
    <t>山川中桥</t>
  </si>
  <si>
    <t>YK105+184.8/ZK105+178</t>
  </si>
  <si>
    <t>七六屯小桥</t>
  </si>
  <si>
    <t>YK106+171/ZK106+171</t>
  </si>
  <si>
    <t>七六屯通道桥</t>
  </si>
  <si>
    <t>卧龙潭渔村天桥</t>
  </si>
  <si>
    <t>K110+970.5</t>
  </si>
  <si>
    <t>美溪林业局天桥</t>
  </si>
  <si>
    <t>K120+719.3</t>
  </si>
  <si>
    <t>伊春林都机场天桥</t>
  </si>
  <si>
    <t>K125+000.5</t>
  </si>
  <si>
    <t>林都机场中桥</t>
  </si>
  <si>
    <t>东升村分离桥</t>
  </si>
  <si>
    <t>东升村一号天桥</t>
  </si>
  <si>
    <t>K135+076.5</t>
  </si>
  <si>
    <t>东升中桥</t>
  </si>
  <si>
    <t>长征村分离桥</t>
  </si>
  <si>
    <t>东升村二号天桥</t>
  </si>
  <si>
    <t>K136+228.9</t>
  </si>
  <si>
    <t>五七农场通道桥</t>
  </si>
  <si>
    <t>K139+047.5</t>
  </si>
  <si>
    <t>对山农场天桥</t>
  </si>
  <si>
    <t>K144+420</t>
  </si>
  <si>
    <t>山西小屯中桥</t>
  </si>
  <si>
    <t>前进村天桥</t>
  </si>
  <si>
    <t>K153+431.6</t>
  </si>
  <si>
    <t>五七农场天桥</t>
  </si>
  <si>
    <t>K159+803.4</t>
  </si>
  <si>
    <t>美溪互通美溪1号中桥</t>
  </si>
  <si>
    <t>AK1+262.5</t>
  </si>
  <si>
    <t>伊春北互通通道桥</t>
  </si>
  <si>
    <t>EK0+276</t>
  </si>
  <si>
    <t>AK0+272.3</t>
  </si>
  <si>
    <t>AK0+770</t>
  </si>
  <si>
    <t>BK1+304</t>
  </si>
  <si>
    <t>BK1+465</t>
  </si>
  <si>
    <t>CK0+166.3</t>
  </si>
  <si>
    <t>K160+608.5</t>
  </si>
  <si>
    <t>对青山中桥</t>
  </si>
  <si>
    <t>K249.360</t>
  </si>
  <si>
    <t>《公路养护工程质量检验评定标准》（JTG5220-2020）</t>
  </si>
  <si>
    <t>750.5公里</t>
  </si>
  <si>
    <t>路面基层每公里1处</t>
  </si>
  <si>
    <t>《公路路基路面现场测试规程》</t>
  </si>
  <si>
    <t>750点</t>
  </si>
  <si>
    <t>沥青路面渗水系数测试方法《公路路基路面现场测试规程T0971-2019》</t>
  </si>
  <si>
    <t>2477块</t>
  </si>
  <si>
    <t>420点</t>
  </si>
  <si>
    <t>419.6公里</t>
  </si>
  <si>
    <t>988块</t>
  </si>
  <si>
    <t>铁科高速凤阳至方正段项目桥梁总表（特大、大、中桥）</t>
    <phoneticPr fontId="45" type="noConversion"/>
  </si>
  <si>
    <t>吉林至黑河高速公路黑龙江省山河（吉黑省界）至哈尔滨（永远镇）段工程建设项目第三方试验检测咨询服务费用清单（第1合同包）</t>
    <phoneticPr fontId="45" type="noConversion"/>
  </si>
  <si>
    <t>普通国省干线质量提升三期工程第三方试验检测咨询服务费用清单（第2合同包）</t>
    <phoneticPr fontId="45" type="noConversion"/>
  </si>
  <si>
    <t>鹤哈高速鹤岗至苔青段第三方试验检测咨询服务费用清单（第3合同包）</t>
    <phoneticPr fontId="45" type="noConversion"/>
  </si>
  <si>
    <t>鹤哈高速苔青至伊春段第三方试验检测咨询服务费用清单（第3合同包）</t>
    <phoneticPr fontId="45" type="noConversion"/>
  </si>
  <si>
    <t>哈尔滨至肇源高速公路建设项目第三方试验检测咨询服务费用清单（第4合同包）</t>
    <phoneticPr fontId="45" type="noConversion"/>
  </si>
  <si>
    <t>铁科高速铁力至凤阳段项目第三方试验检测咨询服务费用清单（第5合同包）</t>
    <phoneticPr fontId="45" type="noConversion"/>
  </si>
  <si>
    <t>铁科高速凤阳至方正段项目第三方试验检测咨询服务费用清单（第6合同包）</t>
    <phoneticPr fontId="45" type="noConversion"/>
  </si>
  <si>
    <t>绥化至大庆高速公路建设项目第三方试验检测咨询服务费用清单（第7合同包）</t>
    <phoneticPr fontId="45" type="noConversion"/>
  </si>
  <si>
    <t>鹤大高速佳木斯过境段项目第三方试验检测咨询服务费用清单（第8合同包）</t>
    <phoneticPr fontId="45" type="noConversion"/>
  </si>
  <si>
    <t>国道丹阿公路滴道至鸡西兴凯湖机场段改扩建工程建设项目第三方试验检测咨询服务费用清单（第8合同包）</t>
    <phoneticPr fontId="45" type="noConversion"/>
  </si>
  <si>
    <t>国道丹东至阿勒泰公路绥阳至马桥河段改扩建工程第三方试验检测咨询服务费用清单（第8合同包）</t>
    <phoneticPr fontId="45" type="noConversion"/>
  </si>
  <si>
    <t>铁科高速黑龙江五常至拉林河（吉黑省界）段工程第三方试验检测咨询服务费用清单（第9合同包）</t>
    <phoneticPr fontId="45" type="noConversion"/>
  </si>
  <si>
    <t>铁科高速方正至延寿尚志界段第三方试验检测咨询服务费用清单（第9合同包）</t>
    <phoneticPr fontId="45" type="noConversion"/>
  </si>
  <si>
    <t>铁科高速尚五段第三方试验检测咨询服务费用清单（第10合同包）</t>
    <phoneticPr fontId="45" type="noConversion"/>
  </si>
  <si>
    <t>北漠高速五大连池至嫩江段第三方试验检测咨询服务费用清单（第11合同包）</t>
    <phoneticPr fontId="45" type="noConversion"/>
  </si>
  <si>
    <t>普通国省干线质量提升二期工程第三方试验检测咨询服务费用清单（第12合同包）</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</si>
</sst>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3" formatCode="_ * #,##0.00_ ;_ * \-#,##0.00_ ;_ * &quot;-&quot;??_ ;_ @_ "/>
    <numFmt numFmtId="178" formatCode="\D\K0\+000.000"/>
    <numFmt numFmtId="179" formatCode="\D\K0\+000.0"/>
    <numFmt numFmtId="180" formatCode="\C\K0\+000.0##"/>
    <numFmt numFmtId="181" formatCode="&quot;K&quot;#0&quot;+&quot;000.0"/>
    <numFmt numFmtId="182" formatCode="\(&quot;右&quot;&quot;幅&quot;\)\K0\+000.0"/>
    <numFmt numFmtId="183" formatCode="\G\K0\+000.0"/>
    <numFmt numFmtId="184" formatCode="#,##0_);[Red]\(#,##0\)"/>
    <numFmt numFmtId="185" formatCode="0.00_ "/>
    <numFmt numFmtId="186" formatCode="\K0\+000.0"/>
    <numFmt numFmtId="187" formatCode="\K#\+000.0"/>
    <numFmt numFmtId="188" formatCode="&quot;K&quot;0\+000.0"/>
    <numFmt numFmtId="189" formatCode="\A\K0\+000.0"/>
    <numFmt numFmtId="190" formatCode="\(&quot;左&quot;&quot;幅&quot;\)\K0\+000.0"/>
    <numFmt numFmtId="191" formatCode="&quot;LK&quot;0\+000.0"/>
    <numFmt numFmtId="192" formatCode="0_ "/>
    <numFmt numFmtId="193" formatCode="\Z\K0\+000.0"/>
    <numFmt numFmtId="194" formatCode="\3\-\10"/>
    <numFmt numFmtId="195" formatCode="\K0\+000"/>
    <numFmt numFmtId="196" formatCode="\L\K0\+000.0"/>
    <numFmt numFmtId="197" formatCode="\K##\+000.00"/>
    <numFmt numFmtId="198" formatCode="&quot;AK&quot;0\+000"/>
    <numFmt numFmtId="199" formatCode="\K0\+000.00"/>
    <numFmt numFmtId="200" formatCode="\M\K0\+000.0"/>
    <numFmt numFmtId="201" formatCode="\F\K0\+000.000"/>
    <numFmt numFmtId="202" formatCode="\E\K0\+000.0"/>
    <numFmt numFmtId="203" formatCode="\T\B\K0\+000.0##"/>
    <numFmt numFmtId="204" formatCode="&quot;AK&quot;0\+000.0"/>
    <numFmt numFmtId="205" formatCode="\T\C\K0\+000.0##"/>
    <numFmt numFmtId="206" formatCode="\K0\+000.000"/>
    <numFmt numFmtId="207" formatCode="\A\K0\+000"/>
    <numFmt numFmtId="208" formatCode="\B\K0\+000"/>
    <numFmt numFmtId="209" formatCode="\C\K0\+000"/>
    <numFmt numFmtId="210" formatCode="\A\K##\+###"/>
    <numFmt numFmtId="211" formatCode="&quot;K&quot;0\+000"/>
    <numFmt numFmtId="212" formatCode="&quot;DK&quot;0\+000.0"/>
    <numFmt numFmtId="213" formatCode="&quot;L1K&quot;0\+000"/>
    <numFmt numFmtId="214" formatCode="\C\K0\+000.000"/>
    <numFmt numFmtId="215" formatCode="\A\K0\+000.000"/>
    <numFmt numFmtId="216" formatCode="\E\K0\+000.000"/>
    <numFmt numFmtId="217" formatCode="\B\K0\+000.000"/>
    <numFmt numFmtId="218" formatCode="\J\K0\+000.000"/>
    <numFmt numFmtId="219" formatCode="0.0_);[Red]\(0.0\)"/>
    <numFmt numFmtId="220" formatCode="0.00_);[Red]\(0.00\)"/>
  </numFmts>
  <fonts count="51" x14ac:knownFonts="1">
    <font>
      <sz val="11"/>
      <color theme="1"/>
      <name val="宋体"/>
      <charset val="134"/>
      <scheme val="minor"/>
    </font>
    <font>
      <b/>
      <sz val="14"/>
      <color theme="1"/>
      <name val="宋体"/>
      <charset val="134"/>
      <scheme val="minor"/>
    </font>
    <font>
      <sz val="11"/>
      <color theme="1"/>
      <name val="宋体"/>
      <charset val="134"/>
    </font>
    <font>
      <sz val="11"/>
      <name val="宋体"/>
      <charset val="134"/>
    </font>
    <font>
      <sz val="16"/>
      <name val="黑体"/>
      <charset val="134"/>
    </font>
    <font>
      <sz val="10"/>
      <name val="楷体"/>
      <charset val="134"/>
    </font>
    <font>
      <sz val="11"/>
      <color theme="1"/>
      <name val="仿宋"/>
      <charset val="134"/>
    </font>
    <font>
      <sz val="10"/>
      <name val="宋体"/>
      <charset val="134"/>
    </font>
    <font>
      <sz val="10"/>
      <color theme="1"/>
      <name val="宋体"/>
      <charset val="134"/>
    </font>
    <font>
      <sz val="10"/>
      <name val="仿宋"/>
      <charset val="134"/>
    </font>
    <font>
      <sz val="12"/>
      <name val="仿宋"/>
      <charset val="134"/>
    </font>
    <font>
      <sz val="10"/>
      <name val="Times New Roman"/>
      <family val="1"/>
    </font>
    <font>
      <b/>
      <sz val="18"/>
      <color theme="1"/>
      <name val="宋体"/>
      <charset val="134"/>
      <scheme val="minor"/>
    </font>
    <font>
      <sz val="10.5"/>
      <color theme="1"/>
      <name val="宋体"/>
      <charset val="134"/>
    </font>
    <font>
      <sz val="11"/>
      <color rgb="FF000000"/>
      <name val="宋体"/>
      <charset val="134"/>
    </font>
    <font>
      <sz val="12"/>
      <name val="宋体"/>
      <charset val="134"/>
    </font>
    <font>
      <sz val="11"/>
      <name val="宋体"/>
      <charset val="134"/>
      <scheme val="minor"/>
    </font>
    <font>
      <b/>
      <sz val="16"/>
      <color theme="1"/>
      <name val="仿宋"/>
      <charset val="134"/>
    </font>
    <font>
      <b/>
      <sz val="11"/>
      <color theme="1"/>
      <name val="仿宋"/>
      <charset val="134"/>
    </font>
    <font>
      <sz val="11"/>
      <name val="仿宋"/>
      <charset val="134"/>
    </font>
    <font>
      <sz val="10"/>
      <name val="宋体"/>
      <charset val="134"/>
      <scheme val="minor"/>
    </font>
    <font>
      <sz val="10"/>
      <color rgb="FF000000"/>
      <name val="宋体"/>
      <charset val="134"/>
      <scheme val="minor"/>
    </font>
    <font>
      <sz val="10"/>
      <color rgb="FF000000"/>
      <name val="宋体"/>
      <charset val="134"/>
    </font>
    <font>
      <sz val="10"/>
      <color theme="1"/>
      <name val="宋体"/>
      <charset val="134"/>
      <scheme val="minor"/>
    </font>
    <font>
      <sz val="10"/>
      <color indexed="8"/>
      <name val="宋体"/>
      <charset val="134"/>
    </font>
    <font>
      <b/>
      <u/>
      <sz val="11"/>
      <color theme="1"/>
      <name val="宋体"/>
      <charset val="134"/>
      <scheme val="minor"/>
    </font>
    <font>
      <b/>
      <sz val="11"/>
      <color theme="1"/>
      <name val="宋体"/>
      <charset val="134"/>
      <scheme val="minor"/>
    </font>
    <font>
      <sz val="10"/>
      <name val="仿宋_GB2312"/>
      <charset val="134"/>
    </font>
    <font>
      <sz val="11"/>
      <color theme="1"/>
      <name val="仿宋_GB2312"/>
      <charset val="134"/>
    </font>
    <font>
      <sz val="10"/>
      <color theme="1"/>
      <name val="仿宋_GB2312"/>
      <charset val="134"/>
    </font>
    <font>
      <sz val="12"/>
      <name val="仿宋_GB2312"/>
      <charset val="134"/>
    </font>
    <font>
      <b/>
      <sz val="18"/>
      <name val="宋体"/>
      <charset val="134"/>
      <scheme val="minor"/>
    </font>
    <font>
      <sz val="9"/>
      <name val="Calibri"/>
      <family val="2"/>
    </font>
    <font>
      <b/>
      <sz val="14"/>
      <name val="宋体"/>
      <charset val="134"/>
      <scheme val="minor"/>
    </font>
    <font>
      <sz val="11"/>
      <color rgb="FF00B050"/>
      <name val="宋体"/>
      <charset val="134"/>
      <scheme val="minor"/>
    </font>
    <font>
      <b/>
      <sz val="11"/>
      <color theme="1"/>
      <name val="宋体"/>
      <charset val="134"/>
    </font>
    <font>
      <sz val="9"/>
      <color theme="1"/>
      <name val="宋体"/>
      <charset val="134"/>
    </font>
    <font>
      <sz val="12"/>
      <color indexed="8"/>
      <name val="宋体"/>
      <charset val="134"/>
    </font>
    <font>
      <sz val="12"/>
      <name val="Times New Roman"/>
      <family val="1"/>
    </font>
    <font>
      <sz val="11"/>
      <color theme="1"/>
      <name val="宋体"/>
      <charset val="134"/>
      <scheme val="minor"/>
    </font>
    <font>
      <sz val="11"/>
      <color theme="1"/>
      <name val="Calibri"/>
      <family val="2"/>
    </font>
    <font>
      <sz val="9"/>
      <name val="宋体"/>
      <charset val="134"/>
    </font>
    <font>
      <vertAlign val="superscript"/>
      <sz val="10"/>
      <name val="宋体"/>
      <charset val="134"/>
    </font>
    <font>
      <sz val="10"/>
      <color indexed="8"/>
      <name val="Times New Roman"/>
      <family val="1"/>
    </font>
    <font>
      <b/>
      <sz val="9"/>
      <name val="宋体"/>
      <charset val="134"/>
    </font>
    <font>
      <sz val="9"/>
      <name val="宋体"/>
      <charset val="134"/>
      <scheme val="minor"/>
    </font>
    <font>
      <b/>
      <sz val="16"/>
      <color theme="1"/>
      <name val="仿宋"/>
      <family val="3"/>
      <charset val="134"/>
    </font>
    <font>
      <b/>
      <sz val="14"/>
      <color theme="1"/>
      <name val="宋体"/>
      <family val="3"/>
      <charset val="134"/>
      <scheme val="minor"/>
    </font>
    <font>
      <b/>
      <sz val="18"/>
      <color theme="1"/>
      <name val="宋体"/>
      <family val="3"/>
      <charset val="134"/>
      <scheme val="minor"/>
    </font>
    <font>
      <b/>
      <sz val="14"/>
      <name val="宋体"/>
      <family val="3"/>
      <charset val="134"/>
      <scheme val="minor"/>
    </font>
    <font>
      <b/>
      <sz val="18"/>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top style="medium">
        <color auto="1"/>
      </top>
      <bottom style="thin">
        <color auto="1"/>
      </bottom>
      <diagonal/>
    </border>
    <border>
      <left style="medium">
        <color auto="1"/>
      </left>
      <right style="thin">
        <color auto="1"/>
      </right>
      <top/>
      <bottom/>
      <diagonal/>
    </border>
    <border>
      <left/>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9">
    <xf numFmtId="0" fontId="0" fillId="0" borderId="0">
      <alignment vertical="center"/>
    </xf>
    <xf numFmtId="0" fontId="15" fillId="0" borderId="0"/>
    <xf numFmtId="43" fontId="39" fillId="0" borderId="0" applyFont="0" applyFill="0" applyBorder="0" applyAlignment="0" applyProtection="0">
      <alignment vertical="center"/>
    </xf>
    <xf numFmtId="0" fontId="38" fillId="0" borderId="0"/>
    <xf numFmtId="0" fontId="15" fillId="0" borderId="0"/>
    <xf numFmtId="0" fontId="38" fillId="0" borderId="0">
      <alignment vertical="center"/>
    </xf>
    <xf numFmtId="0" fontId="15" fillId="0" borderId="0">
      <alignment vertical="center"/>
    </xf>
    <xf numFmtId="0" fontId="38" fillId="0" borderId="0"/>
    <xf numFmtId="0" fontId="15" fillId="0" borderId="0"/>
  </cellStyleXfs>
  <cellXfs count="458">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wrapText="1"/>
    </xf>
    <xf numFmtId="0" fontId="5" fillId="0" borderId="5" xfId="0" applyFont="1" applyFill="1" applyBorder="1" applyAlignment="1">
      <alignment vertical="center"/>
    </xf>
    <xf numFmtId="0" fontId="6" fillId="0" borderId="6" xfId="0" applyFont="1" applyFill="1" applyBorder="1" applyAlignment="1">
      <alignment vertical="center"/>
    </xf>
    <xf numFmtId="0" fontId="7" fillId="0" borderId="1" xfId="0" applyFont="1" applyFill="1" applyBorder="1" applyAlignment="1">
      <alignment vertical="center"/>
    </xf>
    <xf numFmtId="182" fontId="7" fillId="0" borderId="1" xfId="0" applyNumberFormat="1" applyFont="1" applyFill="1" applyBorder="1" applyAlignment="1">
      <alignment vertical="center" wrapText="1"/>
    </xf>
    <xf numFmtId="0" fontId="8" fillId="0" borderId="1" xfId="0" applyFont="1" applyFill="1" applyBorder="1" applyAlignment="1">
      <alignment vertical="center"/>
    </xf>
    <xf numFmtId="185" fontId="7" fillId="0" borderId="1" xfId="0" applyNumberFormat="1" applyFont="1" applyFill="1" applyBorder="1" applyAlignment="1">
      <alignment vertical="center"/>
    </xf>
    <xf numFmtId="18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186" fontId="7" fillId="0" borderId="1" xfId="0" applyNumberFormat="1" applyFont="1" applyFill="1" applyBorder="1" applyAlignment="1">
      <alignment vertical="center"/>
    </xf>
    <xf numFmtId="187" fontId="7" fillId="0" borderId="1" xfId="8" applyNumberFormat="1" applyFont="1" applyFill="1" applyBorder="1" applyAlignment="1">
      <alignment vertical="center"/>
    </xf>
    <xf numFmtId="49" fontId="7" fillId="0" borderId="1" xfId="0" applyNumberFormat="1" applyFont="1" applyFill="1" applyBorder="1" applyAlignment="1">
      <alignment vertical="center" wrapText="1"/>
    </xf>
    <xf numFmtId="190" fontId="7" fillId="0" borderId="1" xfId="0" applyNumberFormat="1" applyFont="1" applyFill="1" applyBorder="1" applyAlignment="1">
      <alignment vertical="center"/>
    </xf>
    <xf numFmtId="192"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9" fillId="0" borderId="6" xfId="0" applyFont="1" applyFill="1" applyBorder="1" applyAlignment="1">
      <alignment vertical="center"/>
    </xf>
    <xf numFmtId="0" fontId="10" fillId="0" borderId="1" xfId="2" applyNumberFormat="1"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vertical="center" wrapText="1"/>
    </xf>
    <xf numFmtId="184" fontId="11" fillId="0" borderId="1" xfId="2" applyNumberFormat="1" applyFont="1" applyFill="1" applyBorder="1" applyAlignment="1">
      <alignment vertical="center"/>
    </xf>
    <xf numFmtId="185" fontId="7" fillId="0" borderId="1" xfId="0" applyNumberFormat="1" applyFont="1" applyFill="1" applyBorder="1" applyAlignment="1">
      <alignment vertical="center" wrapText="1"/>
    </xf>
    <xf numFmtId="193" fontId="7" fillId="0" borderId="1" xfId="0" applyNumberFormat="1" applyFont="1" applyFill="1" applyBorder="1" applyAlignment="1">
      <alignment vertical="center"/>
    </xf>
    <xf numFmtId="0" fontId="7" fillId="0" borderId="7" xfId="0" applyFont="1" applyFill="1" applyBorder="1" applyAlignment="1">
      <alignment vertical="center"/>
    </xf>
    <xf numFmtId="182" fontId="7" fillId="0" borderId="7" xfId="0" applyNumberFormat="1" applyFont="1" applyFill="1" applyBorder="1" applyAlignment="1">
      <alignment vertical="center" wrapText="1"/>
    </xf>
    <xf numFmtId="0" fontId="8" fillId="0" borderId="7" xfId="0" applyFont="1" applyFill="1" applyBorder="1" applyAlignment="1">
      <alignment vertical="center"/>
    </xf>
    <xf numFmtId="185" fontId="7" fillId="0" borderId="7" xfId="0" applyNumberFormat="1" applyFont="1" applyFill="1" applyBorder="1" applyAlignment="1">
      <alignment vertical="center"/>
    </xf>
    <xf numFmtId="0" fontId="7" fillId="0" borderId="8" xfId="0" applyFont="1" applyFill="1" applyBorder="1" applyAlignment="1">
      <alignment vertical="center"/>
    </xf>
    <xf numFmtId="186" fontId="7" fillId="0" borderId="8" xfId="0" applyNumberFormat="1" applyFont="1" applyFill="1" applyBorder="1" applyAlignment="1">
      <alignment vertical="center" wrapText="1"/>
    </xf>
    <xf numFmtId="0" fontId="8" fillId="0" borderId="8" xfId="0" applyFont="1" applyFill="1" applyBorder="1" applyAlignment="1">
      <alignment vertical="center"/>
    </xf>
    <xf numFmtId="185" fontId="7" fillId="0" borderId="8" xfId="0" applyNumberFormat="1" applyFont="1" applyFill="1" applyBorder="1" applyAlignment="1">
      <alignment vertical="center"/>
    </xf>
    <xf numFmtId="0" fontId="9" fillId="0" borderId="9" xfId="0" applyFont="1" applyFill="1" applyBorder="1" applyAlignment="1">
      <alignment vertical="center"/>
    </xf>
    <xf numFmtId="0" fontId="9" fillId="0" borderId="7" xfId="0" applyFont="1" applyFill="1" applyBorder="1" applyAlignment="1">
      <alignment vertical="center" wrapText="1"/>
    </xf>
    <xf numFmtId="184" fontId="9" fillId="0" borderId="7" xfId="0" applyNumberFormat="1" applyFont="1" applyFill="1" applyBorder="1" applyAlignment="1">
      <alignment vertical="center"/>
    </xf>
    <xf numFmtId="2" fontId="9" fillId="0" borderId="7" xfId="0" applyNumberFormat="1" applyFont="1" applyFill="1" applyBorder="1" applyAlignment="1">
      <alignment vertical="center"/>
    </xf>
    <xf numFmtId="1" fontId="9" fillId="0" borderId="7" xfId="0" applyNumberFormat="1" applyFont="1" applyFill="1" applyBorder="1" applyAlignment="1">
      <alignment vertical="center"/>
    </xf>
    <xf numFmtId="0" fontId="4" fillId="0" borderId="10" xfId="0" applyFont="1" applyFill="1" applyBorder="1" applyAlignment="1">
      <alignment vertical="center"/>
    </xf>
    <xf numFmtId="0" fontId="5" fillId="0" borderId="11" xfId="0" applyFont="1" applyFill="1" applyBorder="1" applyAlignment="1">
      <alignment vertical="center"/>
    </xf>
    <xf numFmtId="0" fontId="8" fillId="0" borderId="12" xfId="0" applyFont="1" applyFill="1" applyBorder="1" applyAlignment="1">
      <alignment vertical="center"/>
    </xf>
    <xf numFmtId="184" fontId="11" fillId="0" borderId="12" xfId="2" applyNumberFormat="1"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1" fontId="9" fillId="0" borderId="13" xfId="0" applyNumberFormat="1" applyFont="1" applyFill="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13" fillId="0" borderId="1" xfId="0" applyFont="1" applyBorder="1" applyAlignment="1">
      <alignment horizontal="justify" vertical="center" wrapText="1"/>
    </xf>
    <xf numFmtId="0" fontId="0" fillId="0" borderId="1" xfId="0" applyBorder="1" applyAlignment="1">
      <alignment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wrapText="1"/>
    </xf>
    <xf numFmtId="0" fontId="5" fillId="0" borderId="5"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wrapText="1"/>
    </xf>
    <xf numFmtId="195" fontId="9" fillId="0" borderId="1" xfId="0" applyNumberFormat="1" applyFont="1" applyBorder="1" applyAlignment="1">
      <alignment vertical="center" wrapText="1"/>
    </xf>
    <xf numFmtId="0" fontId="9" fillId="0" borderId="1" xfId="0" applyFont="1" applyBorder="1" applyAlignment="1">
      <alignment vertical="center"/>
    </xf>
    <xf numFmtId="0" fontId="9" fillId="3" borderId="1" xfId="0" applyFont="1" applyFill="1" applyBorder="1" applyAlignment="1">
      <alignment vertical="center" wrapText="1"/>
    </xf>
    <xf numFmtId="186" fontId="9" fillId="3" borderId="1" xfId="0" applyNumberFormat="1" applyFont="1" applyFill="1" applyBorder="1" applyAlignment="1">
      <alignment vertical="center" wrapText="1"/>
    </xf>
    <xf numFmtId="185" fontId="9" fillId="3" borderId="1" xfId="0" applyNumberFormat="1" applyFont="1" applyFill="1" applyBorder="1" applyAlignment="1">
      <alignment vertical="center"/>
    </xf>
    <xf numFmtId="49" fontId="9" fillId="3" borderId="1" xfId="0" applyNumberFormat="1" applyFont="1" applyFill="1" applyBorder="1" applyAlignment="1">
      <alignment vertical="center" wrapText="1"/>
    </xf>
    <xf numFmtId="0" fontId="9" fillId="3" borderId="1" xfId="0" applyFont="1" applyFill="1" applyBorder="1" applyAlignment="1">
      <alignment vertical="center"/>
    </xf>
    <xf numFmtId="185" fontId="9" fillId="3" borderId="1" xfId="0" applyNumberFormat="1" applyFont="1" applyFill="1" applyBorder="1" applyAlignment="1">
      <alignment vertical="center" wrapText="1"/>
    </xf>
    <xf numFmtId="196" fontId="9" fillId="3" borderId="1" xfId="0" applyNumberFormat="1" applyFont="1" applyFill="1" applyBorder="1" applyAlignment="1">
      <alignment vertical="center" wrapText="1"/>
    </xf>
    <xf numFmtId="197" fontId="9" fillId="3" borderId="1" xfId="1" applyNumberFormat="1" applyFont="1" applyFill="1" applyBorder="1" applyAlignment="1">
      <alignment vertical="center" wrapText="1"/>
    </xf>
    <xf numFmtId="199" fontId="9" fillId="3" borderId="1" xfId="0" applyNumberFormat="1" applyFont="1" applyFill="1" applyBorder="1" applyAlignment="1">
      <alignment vertical="center" wrapText="1"/>
    </xf>
    <xf numFmtId="185" fontId="9" fillId="3" borderId="1" xfId="6" applyNumberFormat="1" applyFont="1" applyFill="1" applyBorder="1" applyAlignment="1">
      <alignment vertical="center" wrapText="1"/>
    </xf>
    <xf numFmtId="186" fontId="9" fillId="3" borderId="1" xfId="7" applyNumberFormat="1" applyFont="1" applyFill="1" applyBorder="1" applyAlignment="1">
      <alignment vertical="center" wrapText="1"/>
    </xf>
    <xf numFmtId="0" fontId="9" fillId="0" borderId="9" xfId="0" applyFont="1" applyBorder="1" applyAlignment="1">
      <alignment vertical="center"/>
    </xf>
    <xf numFmtId="0" fontId="9" fillId="3" borderId="7" xfId="0" applyFont="1" applyFill="1" applyBorder="1" applyAlignment="1">
      <alignment vertical="center" wrapText="1"/>
    </xf>
    <xf numFmtId="0" fontId="9" fillId="0" borderId="7" xfId="0" applyFont="1" applyBorder="1" applyAlignment="1">
      <alignment vertical="center"/>
    </xf>
    <xf numFmtId="185" fontId="9" fillId="3" borderId="7" xfId="6" applyNumberFormat="1" applyFont="1" applyFill="1" applyBorder="1" applyAlignment="1">
      <alignment vertical="center" wrapText="1"/>
    </xf>
    <xf numFmtId="0" fontId="9" fillId="0" borderId="7" xfId="0" applyFont="1" applyFill="1" applyBorder="1" applyAlignment="1">
      <alignment vertical="center"/>
    </xf>
    <xf numFmtId="0" fontId="9" fillId="0" borderId="20" xfId="0" applyFont="1" applyBorder="1" applyAlignment="1">
      <alignment vertical="center"/>
    </xf>
    <xf numFmtId="0" fontId="9" fillId="0" borderId="8" xfId="0" applyFont="1" applyFill="1" applyBorder="1" applyAlignment="1">
      <alignment vertical="center" wrapText="1"/>
    </xf>
    <xf numFmtId="0" fontId="9" fillId="0" borderId="8" xfId="0" applyFont="1" applyBorder="1" applyAlignment="1">
      <alignment vertical="center"/>
    </xf>
    <xf numFmtId="2" fontId="9" fillId="0" borderId="8" xfId="0" applyNumberFormat="1" applyFont="1" applyFill="1" applyBorder="1" applyAlignment="1">
      <alignment vertical="center"/>
    </xf>
    <xf numFmtId="0" fontId="9" fillId="0" borderId="8" xfId="0" applyFont="1" applyFill="1" applyBorder="1" applyAlignment="1">
      <alignment vertical="center"/>
    </xf>
    <xf numFmtId="2" fontId="9" fillId="0" borderId="1" xfId="0" applyNumberFormat="1" applyFont="1" applyFill="1" applyBorder="1" applyAlignment="1">
      <alignment vertical="center"/>
    </xf>
    <xf numFmtId="183" fontId="9" fillId="3" borderId="1" xfId="0" applyNumberFormat="1" applyFont="1" applyFill="1" applyBorder="1" applyAlignment="1">
      <alignment vertical="center" wrapText="1"/>
    </xf>
    <xf numFmtId="200" fontId="9" fillId="3" borderId="1" xfId="3" applyNumberFormat="1" applyFont="1" applyFill="1" applyBorder="1" applyAlignment="1">
      <alignment vertical="center" wrapText="1"/>
    </xf>
    <xf numFmtId="189" fontId="9" fillId="3" borderId="1" xfId="3" applyNumberFormat="1" applyFont="1" applyFill="1" applyBorder="1" applyAlignment="1">
      <alignment vertical="center" wrapText="1"/>
    </xf>
    <xf numFmtId="202" fontId="9" fillId="3" borderId="1" xfId="3" applyNumberFormat="1" applyFont="1" applyFill="1" applyBorder="1" applyAlignment="1">
      <alignment vertical="center" wrapText="1"/>
    </xf>
    <xf numFmtId="186" fontId="9" fillId="0" borderId="1" xfId="0" applyNumberFormat="1" applyFont="1" applyFill="1" applyBorder="1" applyAlignment="1">
      <alignment vertical="center" wrapText="1"/>
    </xf>
    <xf numFmtId="185" fontId="9" fillId="0" borderId="1" xfId="0" applyNumberFormat="1" applyFont="1" applyFill="1" applyBorder="1" applyAlignment="1">
      <alignment vertical="center"/>
    </xf>
    <xf numFmtId="186" fontId="9" fillId="3" borderId="7" xfId="0" applyNumberFormat="1" applyFont="1" applyFill="1" applyBorder="1" applyAlignment="1">
      <alignment vertical="center" wrapText="1"/>
    </xf>
    <xf numFmtId="185" fontId="9" fillId="3" borderId="7" xfId="0" applyNumberFormat="1" applyFont="1" applyFill="1" applyBorder="1" applyAlignment="1">
      <alignment vertical="center"/>
    </xf>
    <xf numFmtId="0" fontId="9" fillId="3" borderId="8" xfId="0" applyFont="1" applyFill="1" applyBorder="1" applyAlignment="1">
      <alignment vertical="center" wrapText="1"/>
    </xf>
    <xf numFmtId="189" fontId="9" fillId="3" borderId="8" xfId="0" applyNumberFormat="1" applyFont="1" applyFill="1" applyBorder="1" applyAlignment="1">
      <alignment vertical="center" wrapText="1"/>
    </xf>
    <xf numFmtId="187" fontId="9" fillId="3" borderId="1" xfId="8" applyNumberFormat="1" applyFont="1" applyFill="1" applyBorder="1" applyAlignment="1">
      <alignment vertical="center" wrapText="1"/>
    </xf>
    <xf numFmtId="0" fontId="9" fillId="3" borderId="1" xfId="0" applyNumberFormat="1" applyFont="1" applyFill="1" applyBorder="1" applyAlignment="1">
      <alignment vertical="center"/>
    </xf>
    <xf numFmtId="0" fontId="4" fillId="0" borderId="10" xfId="0" applyFont="1" applyBorder="1" applyAlignment="1">
      <alignment vertical="center"/>
    </xf>
    <xf numFmtId="0" fontId="5"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2" xfId="0" applyFont="1" applyFill="1" applyBorder="1" applyAlignment="1">
      <alignment vertical="center"/>
    </xf>
    <xf numFmtId="179" fontId="9" fillId="3" borderId="1" xfId="0" applyNumberFormat="1" applyFont="1" applyFill="1" applyBorder="1" applyAlignment="1">
      <alignment vertical="center" wrapText="1"/>
    </xf>
    <xf numFmtId="202" fontId="9" fillId="3" borderId="1" xfId="0" applyNumberFormat="1" applyFont="1" applyFill="1" applyBorder="1" applyAlignment="1">
      <alignment vertical="center" wrapText="1"/>
    </xf>
    <xf numFmtId="0" fontId="9" fillId="0" borderId="17" xfId="0" applyFont="1" applyBorder="1" applyAlignment="1">
      <alignment vertical="center" wrapText="1"/>
    </xf>
    <xf numFmtId="193" fontId="9" fillId="3" borderId="17" xfId="0" applyNumberFormat="1" applyFont="1" applyFill="1" applyBorder="1" applyAlignment="1">
      <alignment vertical="center" wrapText="1"/>
    </xf>
    <xf numFmtId="0" fontId="9" fillId="0" borderId="17" xfId="0" applyFont="1" applyFill="1" applyBorder="1" applyAlignment="1">
      <alignment vertical="center" wrapText="1"/>
    </xf>
    <xf numFmtId="183" fontId="9" fillId="3" borderId="17" xfId="3" applyNumberFormat="1" applyFont="1" applyFill="1" applyBorder="1" applyAlignment="1">
      <alignment vertical="center" wrapText="1"/>
    </xf>
    <xf numFmtId="0" fontId="10" fillId="0" borderId="17" xfId="2" applyNumberFormat="1" applyFont="1" applyFill="1" applyBorder="1" applyAlignment="1">
      <alignment vertical="center"/>
    </xf>
    <xf numFmtId="0" fontId="9" fillId="0" borderId="17" xfId="0" applyFont="1" applyBorder="1" applyAlignment="1">
      <alignment vertical="center"/>
    </xf>
    <xf numFmtId="0" fontId="9" fillId="0" borderId="21" xfId="0" applyFont="1" applyBorder="1" applyAlignment="1">
      <alignment vertical="center"/>
    </xf>
    <xf numFmtId="0" fontId="9" fillId="0" borderId="15" xfId="0" applyFont="1" applyBorder="1" applyAlignment="1">
      <alignment vertical="center" wrapText="1"/>
    </xf>
    <xf numFmtId="202" fontId="9" fillId="3" borderId="19" xfId="3" applyNumberFormat="1" applyFont="1" applyFill="1" applyBorder="1" applyAlignment="1">
      <alignment vertical="center" wrapText="1"/>
    </xf>
    <xf numFmtId="0" fontId="9" fillId="0" borderId="19" xfId="0" applyFont="1" applyBorder="1" applyAlignment="1">
      <alignment vertical="center"/>
    </xf>
    <xf numFmtId="0" fontId="9" fillId="0" borderId="22" xfId="0" applyFont="1" applyBorder="1" applyAlignment="1">
      <alignment vertical="center" wrapText="1"/>
    </xf>
    <xf numFmtId="202" fontId="9" fillId="3" borderId="23" xfId="3" applyNumberFormat="1" applyFont="1" applyFill="1" applyBorder="1" applyAlignment="1">
      <alignment vertical="center" wrapText="1"/>
    </xf>
    <xf numFmtId="0" fontId="9" fillId="0" borderId="8" xfId="0" applyFont="1" applyBorder="1" applyAlignment="1">
      <alignment vertical="center" wrapText="1"/>
    </xf>
    <xf numFmtId="184" fontId="9" fillId="0" borderId="1" xfId="0" applyNumberFormat="1" applyFont="1" applyBorder="1" applyAlignment="1">
      <alignment vertical="center"/>
    </xf>
    <xf numFmtId="2" fontId="9" fillId="0" borderId="1" xfId="0" applyNumberFormat="1" applyFont="1" applyBorder="1" applyAlignment="1">
      <alignment vertical="center"/>
    </xf>
    <xf numFmtId="1" fontId="9" fillId="0" borderId="1" xfId="0" applyNumberFormat="1" applyFont="1" applyBorder="1" applyAlignment="1">
      <alignment vertical="center"/>
    </xf>
    <xf numFmtId="0" fontId="9" fillId="0" borderId="7" xfId="0" applyFont="1" applyBorder="1" applyAlignment="1">
      <alignment vertical="center" wrapText="1"/>
    </xf>
    <xf numFmtId="1" fontId="9" fillId="0" borderId="12" xfId="0" applyNumberFormat="1" applyFont="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19" fillId="0" borderId="1" xfId="0" applyFont="1" applyBorder="1" applyAlignment="1">
      <alignment horizontal="center" vertical="center" wrapText="1"/>
    </xf>
    <xf numFmtId="203" fontId="19" fillId="0" borderId="1" xfId="4" applyNumberFormat="1" applyFont="1" applyBorder="1" applyAlignment="1">
      <alignment horizontal="center" vertical="center"/>
    </xf>
    <xf numFmtId="0" fontId="6" fillId="0" borderId="1" xfId="0" applyFont="1" applyFill="1" applyBorder="1" applyAlignment="1">
      <alignment horizontal="center" vertical="center"/>
    </xf>
    <xf numFmtId="205" fontId="19" fillId="0" borderId="1" xfId="4" applyNumberFormat="1" applyFont="1" applyBorder="1" applyAlignment="1">
      <alignment horizontal="center" vertical="center"/>
    </xf>
    <xf numFmtId="206" fontId="19" fillId="0" borderId="1" xfId="0" applyNumberFormat="1" applyFont="1" applyBorder="1" applyAlignment="1">
      <alignment horizontal="center" vertical="center"/>
    </xf>
    <xf numFmtId="186" fontId="19" fillId="0" borderId="1" xfId="4" applyNumberFormat="1" applyFont="1" applyBorder="1" applyAlignment="1">
      <alignment horizontal="center" vertical="center"/>
    </xf>
    <xf numFmtId="207" fontId="19" fillId="0" borderId="1" xfId="4" applyNumberFormat="1" applyFont="1" applyBorder="1" applyAlignment="1">
      <alignment horizontal="center" vertical="center"/>
    </xf>
    <xf numFmtId="208" fontId="19" fillId="0" borderId="1" xfId="4" applyNumberFormat="1" applyFont="1" applyBorder="1" applyAlignment="1">
      <alignment horizontal="center" vertical="center"/>
    </xf>
    <xf numFmtId="180" fontId="19" fillId="0" borderId="1" xfId="4" applyNumberFormat="1" applyFont="1" applyBorder="1" applyAlignment="1">
      <alignment horizontal="center" vertical="center"/>
    </xf>
    <xf numFmtId="207" fontId="6" fillId="0" borderId="1" xfId="0" applyNumberFormat="1"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19" fillId="0" borderId="7" xfId="0" applyFont="1" applyBorder="1" applyAlignment="1">
      <alignment horizontal="center" vertical="center" wrapText="1"/>
    </xf>
    <xf numFmtId="186" fontId="19" fillId="0" borderId="7" xfId="4" applyNumberFormat="1"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19" fillId="0" borderId="5" xfId="0" applyFont="1" applyBorder="1" applyAlignment="1">
      <alignment vertical="center" wrapText="1"/>
    </xf>
    <xf numFmtId="207" fontId="6" fillId="0" borderId="5" xfId="0" applyNumberFormat="1" applyFont="1" applyBorder="1" applyAlignment="1">
      <alignment vertical="center"/>
    </xf>
    <xf numFmtId="0" fontId="6" fillId="0" borderId="5" xfId="0" applyFont="1" applyBorder="1" applyAlignment="1">
      <alignment vertical="center"/>
    </xf>
    <xf numFmtId="0" fontId="6" fillId="0" borderId="5" xfId="0" applyFont="1" applyFill="1" applyBorder="1" applyAlignment="1">
      <alignment vertical="center"/>
    </xf>
    <xf numFmtId="0" fontId="19" fillId="0" borderId="1" xfId="0" applyFont="1" applyBorder="1" applyAlignment="1">
      <alignment vertical="center" wrapText="1"/>
    </xf>
    <xf numFmtId="207" fontId="6" fillId="0" borderId="1" xfId="0" applyNumberFormat="1" applyFont="1" applyBorder="1" applyAlignment="1">
      <alignment vertical="center"/>
    </xf>
    <xf numFmtId="0" fontId="6" fillId="0" borderId="1" xfId="0" applyFont="1" applyFill="1" applyBorder="1" applyAlignment="1">
      <alignment vertical="center"/>
    </xf>
    <xf numFmtId="186" fontId="6" fillId="0" borderId="1" xfId="0" applyNumberFormat="1" applyFont="1" applyBorder="1" applyAlignment="1">
      <alignment vertical="center"/>
    </xf>
    <xf numFmtId="186" fontId="19" fillId="0" borderId="1" xfId="4" applyNumberFormat="1" applyFont="1" applyBorder="1" applyAlignment="1">
      <alignment vertical="center"/>
    </xf>
    <xf numFmtId="209" fontId="6" fillId="0" borderId="1" xfId="0" applyNumberFormat="1"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17" fillId="0" borderId="9" xfId="0" applyFont="1" applyBorder="1" applyAlignment="1">
      <alignment vertical="center"/>
    </xf>
    <xf numFmtId="0" fontId="17" fillId="0" borderId="7" xfId="0" applyFont="1" applyBorder="1" applyAlignment="1">
      <alignment vertical="center"/>
    </xf>
    <xf numFmtId="0" fontId="17" fillId="0" borderId="13" xfId="0" applyFont="1" applyBorder="1" applyAlignment="1">
      <alignment vertical="center"/>
    </xf>
    <xf numFmtId="210" fontId="20" fillId="0" borderId="1" xfId="0" applyNumberFormat="1" applyFont="1" applyFill="1" applyBorder="1" applyAlignment="1">
      <alignment vertical="center" wrapText="1"/>
    </xf>
    <xf numFmtId="211" fontId="7" fillId="0" borderId="1" xfId="0" applyNumberFormat="1" applyFont="1" applyFill="1" applyBorder="1" applyAlignment="1">
      <alignment vertical="center"/>
    </xf>
    <xf numFmtId="0" fontId="20" fillId="0" borderId="1" xfId="0" applyNumberFormat="1" applyFont="1" applyFill="1" applyBorder="1" applyAlignment="1">
      <alignment vertical="center" wrapText="1"/>
    </xf>
    <xf numFmtId="188" fontId="7" fillId="0" borderId="1" xfId="0" applyNumberFormat="1" applyFont="1" applyFill="1" applyBorder="1" applyAlignment="1">
      <alignment vertical="center"/>
    </xf>
    <xf numFmtId="210" fontId="7" fillId="0" borderId="1" xfId="0" applyNumberFormat="1" applyFont="1" applyFill="1" applyBorder="1" applyAlignment="1">
      <alignment vertical="center"/>
    </xf>
    <xf numFmtId="0" fontId="7" fillId="0" borderId="1" xfId="0" applyNumberFormat="1" applyFont="1" applyFill="1" applyBorder="1" applyAlignment="1">
      <alignment vertical="center"/>
    </xf>
    <xf numFmtId="210" fontId="21" fillId="0" borderId="1" xfId="0" applyNumberFormat="1" applyFont="1" applyFill="1" applyBorder="1" applyAlignment="1">
      <alignment vertical="center" wrapText="1"/>
    </xf>
    <xf numFmtId="211" fontId="22" fillId="0" borderId="1" xfId="0" applyNumberFormat="1" applyFont="1" applyFill="1" applyBorder="1" applyAlignment="1">
      <alignment vertical="center"/>
    </xf>
    <xf numFmtId="0" fontId="21" fillId="0" borderId="1" xfId="0" applyNumberFormat="1" applyFont="1" applyFill="1" applyBorder="1" applyAlignment="1">
      <alignment vertical="center" wrapText="1"/>
    </xf>
    <xf numFmtId="188" fontId="22" fillId="0" borderId="1" xfId="0" applyNumberFormat="1" applyFont="1" applyFill="1" applyBorder="1" applyAlignment="1">
      <alignment vertical="center"/>
    </xf>
    <xf numFmtId="0" fontId="23" fillId="0" borderId="1" xfId="0" applyFont="1" applyFill="1" applyBorder="1" applyAlignment="1">
      <alignment vertical="center" wrapText="1"/>
    </xf>
    <xf numFmtId="188" fontId="24" fillId="0" borderId="1" xfId="0" applyNumberFormat="1" applyFont="1" applyFill="1" applyBorder="1" applyAlignment="1">
      <alignment vertical="center"/>
    </xf>
    <xf numFmtId="204" fontId="24" fillId="0" borderId="1" xfId="0" applyNumberFormat="1" applyFont="1" applyFill="1" applyBorder="1" applyAlignment="1">
      <alignment vertical="center"/>
    </xf>
    <xf numFmtId="212" fontId="7" fillId="0" borderId="1" xfId="0" applyNumberFormat="1" applyFont="1" applyFill="1" applyBorder="1" applyAlignment="1">
      <alignment vertical="center"/>
    </xf>
    <xf numFmtId="211" fontId="8" fillId="0" borderId="1" xfId="0" applyNumberFormat="1" applyFont="1" applyFill="1" applyBorder="1" applyAlignment="1">
      <alignment vertical="center"/>
    </xf>
    <xf numFmtId="188" fontId="7" fillId="0" borderId="1" xfId="0" applyNumberFormat="1" applyFont="1" applyFill="1" applyBorder="1" applyAlignment="1">
      <alignment vertical="center" wrapText="1"/>
    </xf>
    <xf numFmtId="198" fontId="7" fillId="0" borderId="1" xfId="0" applyNumberFormat="1" applyFont="1" applyFill="1" applyBorder="1" applyAlignment="1">
      <alignment vertical="center"/>
    </xf>
    <xf numFmtId="204" fontId="7" fillId="0" borderId="1" xfId="0" applyNumberFormat="1" applyFont="1" applyFill="1" applyBorder="1" applyAlignment="1">
      <alignment vertical="center"/>
    </xf>
    <xf numFmtId="191" fontId="24" fillId="0" borderId="1" xfId="0" applyNumberFormat="1" applyFont="1" applyFill="1" applyBorder="1" applyAlignment="1">
      <alignment vertical="center"/>
    </xf>
    <xf numFmtId="213" fontId="7" fillId="0" borderId="1" xfId="0" applyNumberFormat="1" applyFont="1" applyFill="1" applyBorder="1" applyAlignment="1">
      <alignment vertical="center"/>
    </xf>
    <xf numFmtId="0" fontId="24" fillId="0" borderId="1" xfId="0" applyFont="1" applyFill="1" applyBorder="1" applyAlignment="1">
      <alignment horizontal="center" vertical="center" wrapText="1"/>
    </xf>
    <xf numFmtId="199" fontId="2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7" fillId="0" borderId="4" xfId="0" applyFont="1" applyFill="1" applyBorder="1" applyAlignment="1">
      <alignment vertical="center" wrapText="1"/>
    </xf>
    <xf numFmtId="0" fontId="27" fillId="0" borderId="5" xfId="0" applyFont="1" applyFill="1" applyBorder="1" applyAlignment="1">
      <alignment vertical="center" wrapText="1"/>
    </xf>
    <xf numFmtId="0" fontId="28" fillId="0" borderId="6" xfId="0" applyFont="1" applyFill="1" applyBorder="1" applyAlignment="1">
      <alignment vertical="center" wrapText="1"/>
    </xf>
    <xf numFmtId="0" fontId="28" fillId="0" borderId="1" xfId="0" applyFont="1" applyFill="1" applyBorder="1" applyAlignment="1">
      <alignment vertical="center" wrapText="1"/>
    </xf>
    <xf numFmtId="199" fontId="27" fillId="0" borderId="1" xfId="7" applyNumberFormat="1" applyFont="1" applyFill="1" applyBorder="1" applyAlignment="1">
      <alignment vertical="center" wrapText="1"/>
    </xf>
    <xf numFmtId="0" fontId="29" fillId="0" borderId="1" xfId="0" applyFont="1" applyFill="1" applyBorder="1" applyAlignment="1">
      <alignment vertical="center" wrapText="1"/>
    </xf>
    <xf numFmtId="185" fontId="27" fillId="0" borderId="1" xfId="7" applyNumberFormat="1" applyFont="1" applyFill="1" applyBorder="1" applyAlignment="1">
      <alignment vertical="center" wrapText="1"/>
    </xf>
    <xf numFmtId="49" fontId="27" fillId="0" borderId="1" xfId="0" applyNumberFormat="1" applyFont="1" applyFill="1" applyBorder="1" applyAlignment="1">
      <alignment vertical="center" wrapText="1"/>
    </xf>
    <xf numFmtId="0" fontId="27" fillId="0" borderId="6" xfId="0" applyFont="1" applyFill="1" applyBorder="1" applyAlignment="1">
      <alignment vertical="center" wrapText="1"/>
    </xf>
    <xf numFmtId="0" fontId="27" fillId="0" borderId="1" xfId="0" applyFont="1" applyFill="1" applyBorder="1" applyAlignment="1">
      <alignment vertical="center" wrapText="1"/>
    </xf>
    <xf numFmtId="184" fontId="27" fillId="0" borderId="1" xfId="2" applyNumberFormat="1" applyFont="1" applyFill="1" applyBorder="1" applyAlignment="1">
      <alignment vertical="center" wrapText="1"/>
    </xf>
    <xf numFmtId="2" fontId="27" fillId="0" borderId="1" xfId="0" applyNumberFormat="1" applyFont="1" applyFill="1" applyBorder="1" applyAlignment="1">
      <alignment vertical="center" wrapText="1"/>
    </xf>
    <xf numFmtId="0" fontId="30" fillId="0" borderId="1" xfId="2" applyNumberFormat="1" applyFont="1" applyFill="1" applyBorder="1" applyAlignment="1">
      <alignment vertical="center" wrapText="1"/>
    </xf>
    <xf numFmtId="185" fontId="27" fillId="0" borderId="1" xfId="0" applyNumberFormat="1" applyFont="1" applyFill="1" applyBorder="1" applyAlignment="1">
      <alignment vertical="center" wrapText="1"/>
    </xf>
    <xf numFmtId="187" fontId="27" fillId="0" borderId="1" xfId="8" applyNumberFormat="1" applyFont="1" applyFill="1" applyBorder="1" applyAlignment="1">
      <alignment vertical="center" wrapText="1"/>
    </xf>
    <xf numFmtId="199" fontId="27" fillId="0" borderId="1" xfId="0" applyNumberFormat="1" applyFont="1" applyFill="1" applyBorder="1" applyAlignment="1">
      <alignment vertical="center" wrapText="1"/>
    </xf>
    <xf numFmtId="186" fontId="27" fillId="0" borderId="1" xfId="0" applyNumberFormat="1" applyFont="1" applyFill="1" applyBorder="1" applyAlignment="1">
      <alignment vertical="center" wrapText="1"/>
    </xf>
    <xf numFmtId="181" fontId="27" fillId="0" borderId="1" xfId="8" applyNumberFormat="1" applyFont="1" applyFill="1" applyBorder="1" applyAlignment="1">
      <alignment vertical="center" wrapText="1"/>
    </xf>
    <xf numFmtId="201" fontId="27" fillId="0" borderId="1" xfId="0" applyNumberFormat="1" applyFont="1" applyFill="1" applyBorder="1" applyAlignment="1">
      <alignment vertical="center" wrapText="1"/>
    </xf>
    <xf numFmtId="0" fontId="27" fillId="0" borderId="1" xfId="8" applyFont="1" applyFill="1" applyBorder="1" applyAlignment="1">
      <alignment vertical="center" wrapText="1"/>
    </xf>
    <xf numFmtId="215" fontId="27" fillId="0" borderId="1" xfId="0" applyNumberFormat="1" applyFont="1" applyFill="1" applyBorder="1" applyAlignment="1">
      <alignment vertical="center" wrapText="1"/>
    </xf>
    <xf numFmtId="216" fontId="27" fillId="0" borderId="1" xfId="0" applyNumberFormat="1" applyFont="1" applyFill="1" applyBorder="1" applyAlignment="1">
      <alignment vertical="center" wrapText="1"/>
    </xf>
    <xf numFmtId="206" fontId="27" fillId="0" borderId="1" xfId="6" applyNumberFormat="1" applyFont="1" applyFill="1" applyBorder="1" applyAlignment="1">
      <alignment vertical="center" wrapText="1"/>
    </xf>
    <xf numFmtId="214" fontId="27" fillId="0" borderId="1" xfId="6" applyNumberFormat="1" applyFont="1" applyFill="1" applyBorder="1" applyAlignment="1">
      <alignment vertical="center" wrapText="1"/>
    </xf>
    <xf numFmtId="49" fontId="29" fillId="0" borderId="1" xfId="0" applyNumberFormat="1" applyFont="1" applyFill="1" applyBorder="1" applyAlignment="1">
      <alignment vertical="center" wrapText="1"/>
    </xf>
    <xf numFmtId="0" fontId="29" fillId="0" borderId="1" xfId="0" applyNumberFormat="1" applyFont="1" applyFill="1" applyBorder="1" applyAlignment="1">
      <alignment vertical="center" wrapText="1"/>
    </xf>
    <xf numFmtId="217" fontId="27" fillId="0" borderId="1" xfId="8" applyNumberFormat="1" applyFont="1" applyFill="1" applyBorder="1" applyAlignment="1">
      <alignment vertical="center" wrapText="1"/>
    </xf>
    <xf numFmtId="214" fontId="27" fillId="0" borderId="1" xfId="0" applyNumberFormat="1" applyFont="1" applyFill="1" applyBorder="1" applyAlignment="1">
      <alignment vertical="center" wrapText="1"/>
    </xf>
    <xf numFmtId="178" fontId="27" fillId="0" borderId="1" xfId="8" applyNumberFormat="1" applyFont="1" applyFill="1" applyBorder="1" applyAlignment="1">
      <alignment vertical="center" wrapText="1"/>
    </xf>
    <xf numFmtId="206" fontId="29" fillId="0" borderId="1" xfId="6" applyNumberFormat="1" applyFont="1" applyFill="1" applyBorder="1" applyAlignment="1">
      <alignment vertical="center" wrapText="1"/>
    </xf>
    <xf numFmtId="0" fontId="27" fillId="0" borderId="11" xfId="0" applyFont="1" applyFill="1" applyBorder="1" applyAlignment="1">
      <alignment vertical="center" wrapText="1"/>
    </xf>
    <xf numFmtId="0" fontId="29" fillId="0" borderId="12" xfId="0" applyFont="1" applyFill="1" applyBorder="1" applyAlignment="1">
      <alignment vertical="center" wrapText="1"/>
    </xf>
    <xf numFmtId="184" fontId="27" fillId="0" borderId="12" xfId="2" applyNumberFormat="1" applyFont="1" applyFill="1" applyBorder="1" applyAlignment="1">
      <alignment vertical="center" wrapText="1"/>
    </xf>
    <xf numFmtId="199" fontId="29" fillId="0" borderId="1" xfId="0" applyNumberFormat="1" applyFont="1" applyFill="1" applyBorder="1" applyAlignment="1">
      <alignment vertical="center" wrapText="1"/>
    </xf>
    <xf numFmtId="199" fontId="29" fillId="0" borderId="1" xfId="7" applyNumberFormat="1" applyFont="1" applyFill="1" applyBorder="1" applyAlignment="1">
      <alignment vertical="center" wrapText="1"/>
    </xf>
    <xf numFmtId="215" fontId="27" fillId="0" borderId="1" xfId="6" applyNumberFormat="1" applyFont="1" applyFill="1" applyBorder="1" applyAlignment="1">
      <alignment vertical="center" wrapText="1"/>
    </xf>
    <xf numFmtId="206" fontId="27" fillId="0" borderId="1" xfId="0" applyNumberFormat="1" applyFont="1" applyFill="1" applyBorder="1" applyAlignment="1">
      <alignment vertical="center" wrapText="1"/>
    </xf>
    <xf numFmtId="218" fontId="27" fillId="0" borderId="1" xfId="8" applyNumberFormat="1" applyFont="1" applyFill="1" applyBorder="1" applyAlignment="1">
      <alignment vertical="center" wrapText="1"/>
    </xf>
    <xf numFmtId="0" fontId="27" fillId="0" borderId="9" xfId="0" applyFont="1" applyFill="1" applyBorder="1" applyAlignment="1">
      <alignment vertical="center" wrapText="1"/>
    </xf>
    <xf numFmtId="0" fontId="27" fillId="0" borderId="7" xfId="0" applyFont="1" applyFill="1" applyBorder="1" applyAlignment="1">
      <alignment vertical="center" wrapText="1"/>
    </xf>
    <xf numFmtId="0" fontId="30" fillId="0" borderId="7" xfId="2" applyNumberFormat="1" applyFont="1" applyFill="1" applyBorder="1" applyAlignment="1">
      <alignment vertical="center" wrapText="1"/>
    </xf>
    <xf numFmtId="184" fontId="27" fillId="0" borderId="7" xfId="2" applyNumberFormat="1" applyFont="1" applyFill="1" applyBorder="1" applyAlignment="1">
      <alignment vertical="center" wrapText="1"/>
    </xf>
    <xf numFmtId="184" fontId="27" fillId="0" borderId="13" xfId="2" applyNumberFormat="1" applyFont="1" applyFill="1" applyBorder="1" applyAlignment="1">
      <alignment vertical="center" wrapText="1"/>
    </xf>
    <xf numFmtId="0" fontId="3" fillId="0" borderId="1" xfId="0" applyFont="1" applyFill="1" applyBorder="1" applyAlignment="1">
      <alignment horizontal="justify" vertical="center" wrapText="1"/>
    </xf>
    <xf numFmtId="0" fontId="1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23"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185"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185" fontId="0" fillId="0" borderId="1" xfId="0" applyNumberFormat="1" applyFill="1" applyBorder="1" applyAlignment="1">
      <alignment horizontal="center" vertical="center"/>
    </xf>
    <xf numFmtId="185" fontId="34" fillId="0" borderId="1" xfId="0" applyNumberFormat="1" applyFont="1" applyFill="1" applyBorder="1" applyAlignment="1">
      <alignment horizontal="center" vertical="center"/>
    </xf>
    <xf numFmtId="0" fontId="16" fillId="0" borderId="8" xfId="0" applyFont="1" applyFill="1" applyBorder="1" applyAlignment="1">
      <alignment horizontal="center" vertical="center" wrapText="1"/>
    </xf>
    <xf numFmtId="0" fontId="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7" fillId="0" borderId="1" xfId="5" applyFont="1" applyFill="1" applyBorder="1" applyAlignment="1">
      <alignment horizontal="center" vertical="center" wrapText="1"/>
    </xf>
    <xf numFmtId="0" fontId="20"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wrapText="1"/>
    </xf>
    <xf numFmtId="0" fontId="2" fillId="0" borderId="17" xfId="0" applyFont="1" applyFill="1" applyBorder="1" applyAlignment="1">
      <alignment horizontal="justify" vertical="center" wrapText="1"/>
    </xf>
    <xf numFmtId="0" fontId="2" fillId="0" borderId="17" xfId="0" applyFont="1" applyFill="1" applyBorder="1" applyAlignment="1">
      <alignment vertical="center" wrapText="1"/>
    </xf>
    <xf numFmtId="0" fontId="13" fillId="0" borderId="1" xfId="0" applyFont="1" applyFill="1" applyBorder="1" applyAlignment="1">
      <alignment horizontal="justify" vertical="center" wrapText="1"/>
    </xf>
    <xf numFmtId="0" fontId="0" fillId="0" borderId="1" xfId="0" applyFill="1" applyBorder="1" applyAlignment="1">
      <alignment vertical="center" wrapText="1"/>
    </xf>
    <xf numFmtId="0" fontId="14"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0" fillId="0" borderId="1" xfId="0" applyFont="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37"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0" fontId="7" fillId="0" borderId="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194" fontId="20" fillId="0" borderId="1" xfId="0" applyNumberFormat="1" applyFont="1" applyFill="1" applyBorder="1" applyAlignment="1">
      <alignment horizontal="center" vertical="center" wrapText="1"/>
    </xf>
    <xf numFmtId="193"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85" fontId="7" fillId="0" borderId="1"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93" fontId="7"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185" fontId="7" fillId="0" borderId="7" xfId="0" applyNumberFormat="1" applyFont="1" applyFill="1" applyBorder="1" applyAlignment="1">
      <alignment horizontal="center" vertical="center" wrapText="1"/>
    </xf>
    <xf numFmtId="185" fontId="7" fillId="0" borderId="3"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85" fontId="7" fillId="0" borderId="18"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185" fontId="7" fillId="0" borderId="8"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219"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220" fontId="7" fillId="0" borderId="1"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4" xfId="0" applyFont="1" applyFill="1" applyBorder="1" applyAlignment="1">
      <alignment horizontal="center" vertical="center" wrapText="1"/>
    </xf>
    <xf numFmtId="219" fontId="7" fillId="0" borderId="7"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0" borderId="0" xfId="0" applyFill="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5" xfId="0" applyFont="1" applyFill="1" applyBorder="1" applyAlignment="1">
      <alignment horizontal="center" vertical="center"/>
    </xf>
    <xf numFmtId="0" fontId="7" fillId="0" borderId="35" xfId="0" applyFont="1" applyFill="1" applyBorder="1" applyAlignment="1">
      <alignment horizontal="center" vertical="center" wrapText="1"/>
    </xf>
    <xf numFmtId="182" fontId="7" fillId="0" borderId="35"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185" fontId="7" fillId="0" borderId="35" xfId="0" applyNumberFormat="1" applyFont="1" applyFill="1" applyBorder="1" applyAlignment="1">
      <alignment horizontal="center" vertical="center"/>
    </xf>
    <xf numFmtId="0" fontId="8" fillId="0" borderId="35" xfId="0" applyFont="1" applyFill="1" applyBorder="1" applyAlignment="1">
      <alignment horizontal="center" vertical="center"/>
    </xf>
    <xf numFmtId="185" fontId="7" fillId="0" borderId="35" xfId="0" applyNumberFormat="1" applyFont="1" applyFill="1" applyBorder="1" applyAlignment="1">
      <alignment horizontal="center" vertical="center" wrapText="1"/>
    </xf>
    <xf numFmtId="186" fontId="7" fillId="0" borderId="35" xfId="0" applyNumberFormat="1" applyFont="1" applyFill="1" applyBorder="1" applyAlignment="1">
      <alignment horizontal="center" vertical="center" wrapText="1"/>
    </xf>
    <xf numFmtId="186" fontId="7" fillId="0" borderId="35" xfId="0" applyNumberFormat="1" applyFont="1" applyFill="1" applyBorder="1" applyAlignment="1">
      <alignment horizontal="center" vertical="center"/>
    </xf>
    <xf numFmtId="193" fontId="7" fillId="0" borderId="35" xfId="0" applyNumberFormat="1" applyFont="1" applyFill="1" applyBorder="1" applyAlignment="1">
      <alignment horizontal="center" vertical="center"/>
    </xf>
    <xf numFmtId="0" fontId="23" fillId="0" borderId="35" xfId="0" applyFont="1" applyFill="1" applyBorder="1" applyAlignment="1">
      <alignment horizontal="center" vertical="center"/>
    </xf>
    <xf numFmtId="0" fontId="23" fillId="0" borderId="35"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190" fontId="7" fillId="0" borderId="35" xfId="0" applyNumberFormat="1" applyFont="1" applyFill="1" applyBorder="1" applyAlignment="1">
      <alignment horizontal="center" vertical="center"/>
    </xf>
    <xf numFmtId="192" fontId="8" fillId="0" borderId="35" xfId="0" applyNumberFormat="1" applyFont="1" applyFill="1" applyBorder="1" applyAlignment="1">
      <alignment horizontal="center" vertical="center" wrapText="1"/>
    </xf>
    <xf numFmtId="0" fontId="0" fillId="0" borderId="35" xfId="0" applyFill="1" applyBorder="1" applyAlignment="1">
      <alignment horizontal="center" vertical="center" wrapText="1"/>
    </xf>
    <xf numFmtId="0" fontId="0" fillId="0" borderId="35" xfId="0" applyBorder="1" applyAlignment="1">
      <alignment horizontal="center" vertical="center" wrapText="1"/>
    </xf>
    <xf numFmtId="0" fontId="5" fillId="0" borderId="10" xfId="0" applyFont="1" applyFill="1" applyBorder="1" applyAlignment="1">
      <alignment horizontal="center" vertical="center"/>
    </xf>
    <xf numFmtId="0" fontId="0" fillId="0" borderId="35" xfId="0" applyFont="1" applyBorder="1" applyAlignment="1">
      <alignment horizontal="center" vertical="center" wrapText="1"/>
    </xf>
    <xf numFmtId="184" fontId="38" fillId="0" borderId="35" xfId="2" applyNumberFormat="1" applyFont="1" applyFill="1" applyBorder="1" applyAlignment="1">
      <alignment horizontal="center" vertical="center"/>
    </xf>
    <xf numFmtId="0" fontId="10" fillId="0" borderId="35" xfId="0" applyFont="1" applyFill="1" applyBorder="1" applyAlignment="1">
      <alignment vertical="center" wrapText="1"/>
    </xf>
    <xf numFmtId="0" fontId="10" fillId="0" borderId="35"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17"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184" fontId="38" fillId="0" borderId="35" xfId="2" applyNumberFormat="1" applyFont="1" applyFill="1" applyBorder="1" applyAlignment="1">
      <alignment horizontal="center" vertical="center"/>
    </xf>
    <xf numFmtId="0" fontId="4" fillId="0" borderId="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85" fontId="7" fillId="0" borderId="1" xfId="0" applyNumberFormat="1" applyFont="1" applyFill="1" applyBorder="1" applyAlignment="1">
      <alignment horizontal="center" vertical="center" wrapText="1"/>
    </xf>
    <xf numFmtId="219" fontId="7" fillId="0" borderId="17" xfId="0" applyNumberFormat="1" applyFont="1" applyFill="1" applyBorder="1" applyAlignment="1">
      <alignment horizontal="center" vertical="center" wrapText="1"/>
    </xf>
    <xf numFmtId="219" fontId="7" fillId="0" borderId="8"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 fillId="0" borderId="0" xfId="0" applyFont="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1" fillId="0" borderId="1"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 xfId="0" applyFill="1" applyBorder="1" applyAlignment="1">
      <alignment horizontal="left" vertical="center" wrapText="1"/>
    </xf>
    <xf numFmtId="0" fontId="2" fillId="0" borderId="1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0" xfId="0" applyFill="1" applyAlignment="1">
      <alignment horizontal="center" vertical="center" wrapText="1"/>
    </xf>
    <xf numFmtId="0" fontId="0" fillId="0" borderId="22"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3" xfId="0" applyFill="1" applyBorder="1" applyAlignment="1">
      <alignment horizontal="center" vertical="center" wrapText="1"/>
    </xf>
    <xf numFmtId="0" fontId="1" fillId="0" borderId="0" xfId="0" applyFont="1" applyAlignment="1">
      <alignment horizontal="center" vertical="center" shrinkToFit="1"/>
    </xf>
    <xf numFmtId="0" fontId="3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3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12" fillId="0" borderId="1" xfId="0" applyFont="1" applyBorder="1" applyAlignment="1">
      <alignment horizontal="center" vertical="center" wrapText="1"/>
    </xf>
    <xf numFmtId="0" fontId="0" fillId="0" borderId="24"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6" fillId="0" borderId="4" xfId="0" applyFont="1" applyBorder="1" applyAlignment="1">
      <alignment horizontal="center" vertical="center"/>
    </xf>
    <xf numFmtId="0" fontId="47" fillId="0" borderId="1" xfId="0" applyFont="1" applyFill="1" applyBorder="1" applyAlignment="1">
      <alignment horizontal="center" vertical="center" wrapText="1"/>
    </xf>
    <xf numFmtId="0" fontId="47" fillId="0" borderId="1" xfId="0" applyFont="1" applyFill="1" applyBorder="1" applyAlignment="1">
      <alignment horizontal="center" vertical="center" shrinkToFit="1"/>
    </xf>
    <xf numFmtId="0" fontId="48" fillId="0" borderId="1" xfId="0" applyFont="1" applyFill="1" applyBorder="1" applyAlignment="1">
      <alignment horizontal="center" vertical="center" wrapText="1"/>
    </xf>
    <xf numFmtId="0" fontId="48" fillId="0" borderId="15"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0" xfId="0" applyFont="1" applyAlignment="1">
      <alignment horizontal="center" vertical="center" wrapText="1"/>
    </xf>
    <xf numFmtId="0" fontId="49" fillId="0" borderId="1" xfId="0" applyFont="1" applyBorder="1" applyAlignment="1">
      <alignment horizontal="center" vertical="center" wrapText="1"/>
    </xf>
    <xf numFmtId="0" fontId="50" fillId="0" borderId="1"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8" fillId="0" borderId="1" xfId="0" applyFont="1" applyBorder="1" applyAlignment="1">
      <alignment horizontal="center" vertical="center" wrapText="1"/>
    </xf>
    <xf numFmtId="0" fontId="47" fillId="0" borderId="0" xfId="0" applyFont="1" applyFill="1" applyAlignment="1">
      <alignment horizontal="center" vertical="center" wrapText="1"/>
    </xf>
  </cellXfs>
  <cellStyles count="9">
    <cellStyle name="常规" xfId="0" builtinId="0"/>
    <cellStyle name="常规 2" xfId="6" xr:uid="{00000000-0005-0000-0000-000035000000}"/>
    <cellStyle name="常规 3" xfId="7" xr:uid="{00000000-0005-0000-0000-000036000000}"/>
    <cellStyle name="常规_构造物表20060215" xfId="4" xr:uid="{00000000-0005-0000-0000-00000D000000}"/>
    <cellStyle name="常规_建三江至洪河桥涵工程数量" xfId="5" xr:uid="{00000000-0005-0000-0000-000030000000}"/>
    <cellStyle name="常规_齐甘比较方案天桥设置一览表量" xfId="1" xr:uid="{00000000-0005-0000-0000-000002000000}"/>
    <cellStyle name="常规_齐甘施工图构造物表" xfId="8" xr:uid="{00000000-0005-0000-0000-000037000000}"/>
    <cellStyle name="常规_箱涵工程数量表" xfId="3" xr:uid="{00000000-0005-0000-0000-00000A000000}"/>
    <cellStyle name="千位分隔"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n/Documents/WeChat%20Files/baiyu2220/FileStorage/File/2022-04/&#40548;&#20234;&#39033;&#30446;%20&#26725;&#26753;&#32479;&#35745;&#34920;2022.3.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鹤岗至苔青桥梁统计"/>
      <sheetName val="苔青至伊春桥梁统计"/>
      <sheetName val="Sheet2"/>
    </sheetNames>
    <sheetDataSet>
      <sheetData sheetId="0"/>
      <sheetData sheetId="1"/>
      <sheetData sheetId="2">
        <row r="10">
          <cell r="B10">
            <v>9498</v>
          </cell>
          <cell r="C10" t="str">
            <v>新华1号大桥</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J94"/>
  <sheetViews>
    <sheetView workbookViewId="0">
      <selection sqref="A1:J1"/>
    </sheetView>
  </sheetViews>
  <sheetFormatPr defaultColWidth="9" defaultRowHeight="14" x14ac:dyDescent="0.25"/>
  <cols>
    <col min="1" max="1" width="6" style="1" customWidth="1"/>
    <col min="2" max="2" width="9" style="1" customWidth="1"/>
    <col min="3" max="3" width="22.90625" style="1" customWidth="1"/>
    <col min="4" max="4" width="8.7265625" style="1" customWidth="1"/>
    <col min="5" max="5" width="20.26953125" style="1" customWidth="1"/>
    <col min="6" max="6" width="22.6328125" style="1" customWidth="1"/>
    <col min="7" max="7" width="23.36328125" style="1" customWidth="1"/>
    <col min="8" max="8" width="21.453125" style="2" customWidth="1"/>
    <col min="9" max="10" width="6.36328125" style="1" customWidth="1"/>
    <col min="11" max="16384" width="9" style="1"/>
  </cols>
  <sheetData>
    <row r="1" spans="1:10" ht="17.5" x14ac:dyDescent="0.25">
      <c r="A1" s="446" t="s">
        <v>2032</v>
      </c>
      <c r="B1" s="397"/>
      <c r="C1" s="397"/>
      <c r="D1" s="397"/>
      <c r="E1" s="397"/>
      <c r="F1" s="397"/>
      <c r="G1" s="397"/>
      <c r="H1" s="397"/>
      <c r="I1" s="397"/>
      <c r="J1" s="397"/>
    </row>
    <row r="2" spans="1:10" ht="28" x14ac:dyDescent="0.25">
      <c r="A2" s="3" t="s">
        <v>0</v>
      </c>
      <c r="B2" s="3" t="s">
        <v>1</v>
      </c>
      <c r="C2" s="3" t="s">
        <v>2</v>
      </c>
      <c r="D2" s="3" t="s">
        <v>3</v>
      </c>
      <c r="E2" s="3" t="s">
        <v>4</v>
      </c>
      <c r="F2" s="4" t="s">
        <v>5</v>
      </c>
      <c r="G2" s="4" t="s">
        <v>6</v>
      </c>
      <c r="H2" s="3" t="s">
        <v>7</v>
      </c>
      <c r="I2" s="348" t="s">
        <v>8</v>
      </c>
      <c r="J2" s="348"/>
    </row>
    <row r="3" spans="1:10" ht="42" x14ac:dyDescent="0.25">
      <c r="A3" s="348" t="s">
        <v>9</v>
      </c>
      <c r="B3" s="348" t="s">
        <v>10</v>
      </c>
      <c r="C3" s="348" t="s">
        <v>1017</v>
      </c>
      <c r="D3" s="3" t="s">
        <v>1018</v>
      </c>
      <c r="E3" s="5" t="s">
        <v>1019</v>
      </c>
      <c r="F3" s="4" t="s">
        <v>1020</v>
      </c>
      <c r="G3" s="4" t="s">
        <v>15</v>
      </c>
      <c r="H3" s="408" t="s">
        <v>1078</v>
      </c>
      <c r="I3" s="349"/>
      <c r="J3" s="349"/>
    </row>
    <row r="4" spans="1:10" ht="56" x14ac:dyDescent="0.25">
      <c r="A4" s="348"/>
      <c r="B4" s="348"/>
      <c r="C4" s="348"/>
      <c r="D4" s="3" t="s">
        <v>1022</v>
      </c>
      <c r="E4" s="5" t="s">
        <v>52</v>
      </c>
      <c r="F4" s="4" t="s">
        <v>1023</v>
      </c>
      <c r="G4" s="4" t="s">
        <v>15</v>
      </c>
      <c r="H4" s="408"/>
      <c r="I4" s="349"/>
      <c r="J4" s="349"/>
    </row>
    <row r="5" spans="1:10" ht="42" x14ac:dyDescent="0.25">
      <c r="A5" s="348"/>
      <c r="B5" s="348"/>
      <c r="C5" s="348"/>
      <c r="D5" s="3" t="s">
        <v>12</v>
      </c>
      <c r="E5" s="5" t="s">
        <v>13</v>
      </c>
      <c r="F5" s="4" t="s">
        <v>14</v>
      </c>
      <c r="G5" s="4" t="s">
        <v>15</v>
      </c>
      <c r="H5" s="409"/>
      <c r="I5" s="349"/>
      <c r="J5" s="349"/>
    </row>
    <row r="6" spans="1:10" ht="42" x14ac:dyDescent="0.25">
      <c r="A6" s="348"/>
      <c r="B6" s="348" t="s">
        <v>17</v>
      </c>
      <c r="C6" s="348" t="s">
        <v>18</v>
      </c>
      <c r="D6" s="3" t="s">
        <v>19</v>
      </c>
      <c r="E6" s="5" t="s">
        <v>20</v>
      </c>
      <c r="F6" s="4" t="s">
        <v>14</v>
      </c>
      <c r="G6" s="4" t="s">
        <v>15</v>
      </c>
      <c r="H6" s="348" t="s">
        <v>1079</v>
      </c>
      <c r="I6" s="349"/>
      <c r="J6" s="349"/>
    </row>
    <row r="7" spans="1:10" ht="42" x14ac:dyDescent="0.25">
      <c r="A7" s="348"/>
      <c r="B7" s="348"/>
      <c r="C7" s="348"/>
      <c r="D7" s="3" t="s">
        <v>21</v>
      </c>
      <c r="E7" s="5" t="s">
        <v>22</v>
      </c>
      <c r="F7" s="4" t="s">
        <v>14</v>
      </c>
      <c r="G7" s="4" t="s">
        <v>15</v>
      </c>
      <c r="H7" s="348"/>
      <c r="I7" s="349"/>
      <c r="J7" s="349"/>
    </row>
    <row r="8" spans="1:10" ht="42" x14ac:dyDescent="0.25">
      <c r="A8" s="348"/>
      <c r="B8" s="348" t="s">
        <v>23</v>
      </c>
      <c r="C8" s="348" t="s">
        <v>24</v>
      </c>
      <c r="D8" s="3" t="s">
        <v>25</v>
      </c>
      <c r="E8" s="5" t="s">
        <v>26</v>
      </c>
      <c r="F8" s="4" t="s">
        <v>27</v>
      </c>
      <c r="G8" s="4" t="s">
        <v>15</v>
      </c>
      <c r="H8" s="348" t="s">
        <v>1080</v>
      </c>
      <c r="I8" s="349"/>
      <c r="J8" s="349"/>
    </row>
    <row r="9" spans="1:10" ht="42" x14ac:dyDescent="0.25">
      <c r="A9" s="348"/>
      <c r="B9" s="348"/>
      <c r="C9" s="348"/>
      <c r="D9" s="3" t="s">
        <v>29</v>
      </c>
      <c r="E9" s="5" t="s">
        <v>30</v>
      </c>
      <c r="F9" s="4" t="s">
        <v>14</v>
      </c>
      <c r="G9" s="4" t="s">
        <v>15</v>
      </c>
      <c r="H9" s="348"/>
      <c r="I9" s="349"/>
      <c r="J9" s="349"/>
    </row>
    <row r="10" spans="1:10" ht="42" x14ac:dyDescent="0.25">
      <c r="A10" s="348"/>
      <c r="B10" s="348" t="s">
        <v>31</v>
      </c>
      <c r="C10" s="348" t="s">
        <v>32</v>
      </c>
      <c r="D10" s="3" t="s">
        <v>25</v>
      </c>
      <c r="E10" s="5" t="s">
        <v>33</v>
      </c>
      <c r="F10" s="4" t="s">
        <v>27</v>
      </c>
      <c r="G10" s="4" t="s">
        <v>15</v>
      </c>
      <c r="H10" s="348" t="s">
        <v>1081</v>
      </c>
      <c r="I10" s="349"/>
      <c r="J10" s="349"/>
    </row>
    <row r="11" spans="1:10" ht="42" x14ac:dyDescent="0.25">
      <c r="A11" s="348"/>
      <c r="B11" s="348"/>
      <c r="C11" s="348"/>
      <c r="D11" s="3" t="s">
        <v>35</v>
      </c>
      <c r="E11" s="5" t="s">
        <v>36</v>
      </c>
      <c r="F11" s="4" t="s">
        <v>14</v>
      </c>
      <c r="G11" s="4" t="s">
        <v>15</v>
      </c>
      <c r="H11" s="348"/>
      <c r="I11" s="349"/>
      <c r="J11" s="349"/>
    </row>
    <row r="12" spans="1:10" ht="42" x14ac:dyDescent="0.25">
      <c r="A12" s="348"/>
      <c r="B12" s="348" t="s">
        <v>761</v>
      </c>
      <c r="C12" s="348" t="s">
        <v>762</v>
      </c>
      <c r="D12" s="3" t="s">
        <v>25</v>
      </c>
      <c r="E12" s="5" t="s">
        <v>33</v>
      </c>
      <c r="F12" s="4" t="s">
        <v>27</v>
      </c>
      <c r="G12" s="4" t="s">
        <v>15</v>
      </c>
      <c r="H12" s="348" t="s">
        <v>1082</v>
      </c>
      <c r="I12" s="349"/>
      <c r="J12" s="349"/>
    </row>
    <row r="13" spans="1:10" ht="42" x14ac:dyDescent="0.25">
      <c r="A13" s="348"/>
      <c r="B13" s="348"/>
      <c r="C13" s="348"/>
      <c r="D13" s="3" t="s">
        <v>19</v>
      </c>
      <c r="E13" s="5" t="s">
        <v>22</v>
      </c>
      <c r="F13" s="4" t="s">
        <v>14</v>
      </c>
      <c r="G13" s="4" t="s">
        <v>15</v>
      </c>
      <c r="H13" s="348"/>
      <c r="I13" s="349"/>
      <c r="J13" s="349"/>
    </row>
    <row r="14" spans="1:10" ht="42" x14ac:dyDescent="0.25">
      <c r="A14" s="348" t="s">
        <v>37</v>
      </c>
      <c r="B14" s="7" t="s">
        <v>38</v>
      </c>
      <c r="C14" s="3" t="s">
        <v>39</v>
      </c>
      <c r="D14" s="3" t="s">
        <v>40</v>
      </c>
      <c r="E14" s="5" t="s">
        <v>41</v>
      </c>
      <c r="F14" s="4" t="s">
        <v>42</v>
      </c>
      <c r="G14" s="4" t="s">
        <v>15</v>
      </c>
      <c r="H14" s="3" t="s">
        <v>1083</v>
      </c>
      <c r="I14" s="349"/>
      <c r="J14" s="349"/>
    </row>
    <row r="15" spans="1:10" ht="56" x14ac:dyDescent="0.25">
      <c r="A15" s="348"/>
      <c r="B15" s="348" t="s">
        <v>44</v>
      </c>
      <c r="C15" s="348" t="s">
        <v>45</v>
      </c>
      <c r="D15" s="3" t="s">
        <v>46</v>
      </c>
      <c r="E15" s="5" t="s">
        <v>47</v>
      </c>
      <c r="F15" s="4" t="s">
        <v>48</v>
      </c>
      <c r="G15" s="4" t="s">
        <v>15</v>
      </c>
      <c r="H15" s="408" t="s">
        <v>1078</v>
      </c>
      <c r="I15" s="349" t="s">
        <v>8</v>
      </c>
      <c r="J15" s="349" t="s">
        <v>50</v>
      </c>
    </row>
    <row r="16" spans="1:10" ht="112" x14ac:dyDescent="0.25">
      <c r="A16" s="348"/>
      <c r="B16" s="348"/>
      <c r="C16" s="348"/>
      <c r="D16" s="3" t="s">
        <v>51</v>
      </c>
      <c r="E16" s="5" t="s">
        <v>52</v>
      </c>
      <c r="F16" s="4" t="s">
        <v>53</v>
      </c>
      <c r="G16" s="4" t="s">
        <v>15</v>
      </c>
      <c r="H16" s="348"/>
      <c r="I16" s="349"/>
      <c r="J16" s="349"/>
    </row>
    <row r="17" spans="1:10" ht="28" x14ac:dyDescent="0.25">
      <c r="A17" s="348"/>
      <c r="B17" s="348"/>
      <c r="C17" s="348"/>
      <c r="D17" s="3" t="s">
        <v>54</v>
      </c>
      <c r="E17" s="5" t="s">
        <v>55</v>
      </c>
      <c r="F17" s="4" t="s">
        <v>42</v>
      </c>
      <c r="G17" s="4" t="s">
        <v>56</v>
      </c>
      <c r="H17" s="348"/>
      <c r="I17" s="349"/>
      <c r="J17" s="349"/>
    </row>
    <row r="18" spans="1:10" ht="56" x14ac:dyDescent="0.25">
      <c r="A18" s="348"/>
      <c r="B18" s="348"/>
      <c r="C18" s="348"/>
      <c r="D18" s="3" t="s">
        <v>57</v>
      </c>
      <c r="E18" s="5" t="s">
        <v>47</v>
      </c>
      <c r="F18" s="4" t="s">
        <v>58</v>
      </c>
      <c r="G18" s="4" t="s">
        <v>15</v>
      </c>
      <c r="H18" s="348"/>
      <c r="I18" s="349"/>
      <c r="J18" s="349"/>
    </row>
    <row r="19" spans="1:10" ht="28" x14ac:dyDescent="0.25">
      <c r="A19" s="348"/>
      <c r="B19" s="348"/>
      <c r="C19" s="348"/>
      <c r="D19" s="3" t="s">
        <v>59</v>
      </c>
      <c r="E19" s="5" t="s">
        <v>47</v>
      </c>
      <c r="F19" s="4" t="s">
        <v>42</v>
      </c>
      <c r="G19" s="4"/>
      <c r="H19" s="348"/>
      <c r="I19" s="349"/>
      <c r="J19" s="349"/>
    </row>
    <row r="20" spans="1:10" ht="42" x14ac:dyDescent="0.25">
      <c r="A20" s="348"/>
      <c r="B20" s="348"/>
      <c r="C20" s="348"/>
      <c r="D20" s="3" t="s">
        <v>60</v>
      </c>
      <c r="E20" s="5" t="s">
        <v>61</v>
      </c>
      <c r="F20" s="4" t="s">
        <v>14</v>
      </c>
      <c r="G20" s="4"/>
      <c r="H20" s="348"/>
      <c r="I20" s="349"/>
      <c r="J20" s="349"/>
    </row>
    <row r="21" spans="1:10" ht="42" x14ac:dyDescent="0.25">
      <c r="A21" s="348"/>
      <c r="B21" s="348"/>
      <c r="C21" s="348"/>
      <c r="D21" s="3" t="s">
        <v>62</v>
      </c>
      <c r="E21" s="5" t="s">
        <v>63</v>
      </c>
      <c r="F21" s="4" t="s">
        <v>42</v>
      </c>
      <c r="G21" s="4" t="s">
        <v>15</v>
      </c>
      <c r="H21" s="348"/>
      <c r="I21" s="349"/>
      <c r="J21" s="349"/>
    </row>
    <row r="22" spans="1:10" ht="42" x14ac:dyDescent="0.25">
      <c r="A22" s="348"/>
      <c r="B22" s="348"/>
      <c r="C22" s="348"/>
      <c r="D22" s="348" t="s">
        <v>64</v>
      </c>
      <c r="E22" s="5" t="s">
        <v>65</v>
      </c>
      <c r="F22" s="4" t="s">
        <v>42</v>
      </c>
      <c r="G22" s="4" t="s">
        <v>15</v>
      </c>
      <c r="H22" s="348"/>
      <c r="I22" s="349"/>
      <c r="J22" s="349"/>
    </row>
    <row r="23" spans="1:10" ht="42" x14ac:dyDescent="0.25">
      <c r="A23" s="348"/>
      <c r="B23" s="348"/>
      <c r="C23" s="348"/>
      <c r="D23" s="348"/>
      <c r="E23" s="5" t="s">
        <v>66</v>
      </c>
      <c r="F23" s="4" t="s">
        <v>42</v>
      </c>
      <c r="G23" s="4" t="s">
        <v>15</v>
      </c>
      <c r="H23" s="348"/>
      <c r="I23" s="349"/>
      <c r="J23" s="349"/>
    </row>
    <row r="24" spans="1:10" ht="56" x14ac:dyDescent="0.25">
      <c r="A24" s="348"/>
      <c r="B24" s="348"/>
      <c r="C24" s="348"/>
      <c r="D24" s="3" t="s">
        <v>40</v>
      </c>
      <c r="E24" s="5" t="s">
        <v>47</v>
      </c>
      <c r="F24" s="4" t="s">
        <v>67</v>
      </c>
      <c r="G24" s="4" t="s">
        <v>15</v>
      </c>
      <c r="H24" s="348"/>
      <c r="I24" s="349"/>
      <c r="J24" s="349"/>
    </row>
    <row r="25" spans="1:10" ht="42" x14ac:dyDescent="0.25">
      <c r="A25" s="348"/>
      <c r="B25" s="348"/>
      <c r="C25" s="348"/>
      <c r="D25" s="3" t="s">
        <v>68</v>
      </c>
      <c r="E25" s="5" t="s">
        <v>69</v>
      </c>
      <c r="F25" s="4" t="s">
        <v>70</v>
      </c>
      <c r="G25" s="4" t="s">
        <v>15</v>
      </c>
      <c r="H25" s="348"/>
      <c r="I25" s="349"/>
      <c r="J25" s="349"/>
    </row>
    <row r="26" spans="1:10" ht="42" x14ac:dyDescent="0.25">
      <c r="A26" s="348" t="s">
        <v>71</v>
      </c>
      <c r="B26" s="348" t="s">
        <v>766</v>
      </c>
      <c r="C26" s="348"/>
      <c r="D26" s="3" t="s">
        <v>25</v>
      </c>
      <c r="E26" s="5" t="s">
        <v>767</v>
      </c>
      <c r="F26" s="4" t="s">
        <v>27</v>
      </c>
      <c r="G26" s="271" t="s">
        <v>15</v>
      </c>
      <c r="H26" s="348" t="s">
        <v>1084</v>
      </c>
      <c r="I26" s="349"/>
      <c r="J26" s="349"/>
    </row>
    <row r="27" spans="1:10" ht="42" x14ac:dyDescent="0.25">
      <c r="A27" s="348"/>
      <c r="B27" s="348"/>
      <c r="C27" s="348"/>
      <c r="D27" s="3" t="s">
        <v>29</v>
      </c>
      <c r="E27" s="5" t="s">
        <v>769</v>
      </c>
      <c r="F27" s="4" t="s">
        <v>14</v>
      </c>
      <c r="G27" s="271" t="s">
        <v>15</v>
      </c>
      <c r="H27" s="348"/>
      <c r="I27" s="349"/>
      <c r="J27" s="349"/>
    </row>
    <row r="28" spans="1:10" ht="42" x14ac:dyDescent="0.25">
      <c r="A28" s="348"/>
      <c r="B28" s="348"/>
      <c r="C28" s="348"/>
      <c r="D28" s="3" t="s">
        <v>770</v>
      </c>
      <c r="E28" s="5" t="s">
        <v>771</v>
      </c>
      <c r="F28" s="4" t="s">
        <v>772</v>
      </c>
      <c r="G28" s="271" t="s">
        <v>15</v>
      </c>
      <c r="H28" s="348"/>
      <c r="I28" s="349"/>
      <c r="J28" s="349"/>
    </row>
    <row r="29" spans="1:10" ht="42" x14ac:dyDescent="0.25">
      <c r="A29" s="348"/>
      <c r="B29" s="348" t="s">
        <v>72</v>
      </c>
      <c r="C29" s="348"/>
      <c r="D29" s="3" t="s">
        <v>74</v>
      </c>
      <c r="E29" s="5" t="s">
        <v>75</v>
      </c>
      <c r="F29" s="4" t="s">
        <v>14</v>
      </c>
      <c r="G29" s="4" t="s">
        <v>15</v>
      </c>
      <c r="H29" s="348"/>
      <c r="I29" s="349" t="s">
        <v>8</v>
      </c>
      <c r="J29" s="349" t="s">
        <v>50</v>
      </c>
    </row>
    <row r="30" spans="1:10" ht="70" x14ac:dyDescent="0.25">
      <c r="A30" s="348"/>
      <c r="B30" s="348"/>
      <c r="C30" s="348"/>
      <c r="D30" s="3" t="s">
        <v>77</v>
      </c>
      <c r="E30" s="5" t="s">
        <v>78</v>
      </c>
      <c r="F30" s="4" t="s">
        <v>78</v>
      </c>
      <c r="G30" s="4" t="s">
        <v>79</v>
      </c>
      <c r="H30" s="348"/>
      <c r="I30" s="349"/>
      <c r="J30" s="349"/>
    </row>
    <row r="31" spans="1:10" ht="42" x14ac:dyDescent="0.25">
      <c r="A31" s="348"/>
      <c r="B31" s="348"/>
      <c r="C31" s="348"/>
      <c r="D31" s="3" t="s">
        <v>68</v>
      </c>
      <c r="E31" s="5" t="s">
        <v>80</v>
      </c>
      <c r="F31" s="4" t="s">
        <v>70</v>
      </c>
      <c r="G31" s="4" t="s">
        <v>15</v>
      </c>
      <c r="H31" s="348"/>
      <c r="I31" s="349"/>
      <c r="J31" s="349"/>
    </row>
    <row r="32" spans="1:10" ht="42" x14ac:dyDescent="0.25">
      <c r="A32" s="348"/>
      <c r="B32" s="348"/>
      <c r="C32" s="348"/>
      <c r="D32" s="3" t="s">
        <v>81</v>
      </c>
      <c r="E32" s="5" t="s">
        <v>82</v>
      </c>
      <c r="F32" s="6" t="s">
        <v>83</v>
      </c>
      <c r="G32" s="4" t="s">
        <v>15</v>
      </c>
      <c r="H32" s="348"/>
      <c r="I32" s="349"/>
      <c r="J32" s="349"/>
    </row>
    <row r="33" spans="1:10" ht="42" x14ac:dyDescent="0.25">
      <c r="A33" s="348" t="s">
        <v>84</v>
      </c>
      <c r="B33" s="348" t="s">
        <v>85</v>
      </c>
      <c r="C33" s="348" t="s">
        <v>86</v>
      </c>
      <c r="D33" s="5" t="s">
        <v>87</v>
      </c>
      <c r="E33" s="5" t="s">
        <v>88</v>
      </c>
      <c r="F33" s="4" t="s">
        <v>89</v>
      </c>
      <c r="G33" s="4" t="s">
        <v>15</v>
      </c>
      <c r="H33" s="348" t="s">
        <v>1085</v>
      </c>
      <c r="I33" s="349"/>
      <c r="J33" s="349"/>
    </row>
    <row r="34" spans="1:10" ht="42" x14ac:dyDescent="0.25">
      <c r="A34" s="348"/>
      <c r="B34" s="348"/>
      <c r="C34" s="348"/>
      <c r="D34" s="5" t="s">
        <v>91</v>
      </c>
      <c r="E34" s="5" t="s">
        <v>92</v>
      </c>
      <c r="F34" s="4" t="s">
        <v>93</v>
      </c>
      <c r="G34" s="4" t="s">
        <v>15</v>
      </c>
      <c r="H34" s="348"/>
      <c r="I34" s="349"/>
      <c r="J34" s="349"/>
    </row>
    <row r="35" spans="1:10" ht="42" x14ac:dyDescent="0.25">
      <c r="A35" s="348"/>
      <c r="B35" s="348"/>
      <c r="C35" s="348"/>
      <c r="D35" s="5" t="s">
        <v>94</v>
      </c>
      <c r="E35" s="5" t="s">
        <v>95</v>
      </c>
      <c r="F35" s="4" t="s">
        <v>96</v>
      </c>
      <c r="G35" s="4" t="s">
        <v>15</v>
      </c>
      <c r="H35" s="348"/>
      <c r="I35" s="349"/>
      <c r="J35" s="349"/>
    </row>
    <row r="36" spans="1:10" ht="56" x14ac:dyDescent="0.25">
      <c r="A36" s="348"/>
      <c r="B36" s="348"/>
      <c r="C36" s="348"/>
      <c r="D36" s="5" t="s">
        <v>97</v>
      </c>
      <c r="E36" s="5" t="s">
        <v>95</v>
      </c>
      <c r="F36" s="4" t="s">
        <v>98</v>
      </c>
      <c r="G36" s="4" t="s">
        <v>15</v>
      </c>
      <c r="H36" s="348"/>
      <c r="I36" s="349"/>
      <c r="J36" s="349"/>
    </row>
    <row r="37" spans="1:10" ht="42" x14ac:dyDescent="0.25">
      <c r="A37" s="348"/>
      <c r="B37" s="348" t="s">
        <v>99</v>
      </c>
      <c r="C37" s="348"/>
      <c r="D37" s="5" t="s">
        <v>100</v>
      </c>
      <c r="E37" s="5" t="s">
        <v>101</v>
      </c>
      <c r="F37" s="4" t="s">
        <v>102</v>
      </c>
      <c r="G37" s="4" t="s">
        <v>15</v>
      </c>
      <c r="H37" s="410" t="s">
        <v>1079</v>
      </c>
      <c r="I37" s="349"/>
      <c r="J37" s="349"/>
    </row>
    <row r="38" spans="1:10" ht="42" x14ac:dyDescent="0.25">
      <c r="A38" s="348"/>
      <c r="B38" s="348"/>
      <c r="C38" s="348"/>
      <c r="D38" s="5" t="s">
        <v>104</v>
      </c>
      <c r="E38" s="5" t="s">
        <v>101</v>
      </c>
      <c r="F38" s="4" t="s">
        <v>105</v>
      </c>
      <c r="G38" s="4" t="s">
        <v>15</v>
      </c>
      <c r="H38" s="410"/>
      <c r="I38" s="349"/>
      <c r="J38" s="349"/>
    </row>
    <row r="39" spans="1:10" ht="42" x14ac:dyDescent="0.25">
      <c r="A39" s="348"/>
      <c r="B39" s="348" t="s">
        <v>106</v>
      </c>
      <c r="C39" s="348"/>
      <c r="D39" s="5" t="s">
        <v>107</v>
      </c>
      <c r="E39" s="5" t="s">
        <v>108</v>
      </c>
      <c r="F39" s="4" t="s">
        <v>96</v>
      </c>
      <c r="G39" s="4" t="s">
        <v>15</v>
      </c>
      <c r="H39" s="348" t="s">
        <v>1079</v>
      </c>
      <c r="I39" s="349"/>
      <c r="J39" s="349"/>
    </row>
    <row r="40" spans="1:10" ht="42" x14ac:dyDescent="0.25">
      <c r="A40" s="348"/>
      <c r="B40" s="348"/>
      <c r="C40" s="348"/>
      <c r="D40" s="5" t="s">
        <v>109</v>
      </c>
      <c r="E40" s="5" t="s">
        <v>108</v>
      </c>
      <c r="F40" s="4" t="s">
        <v>110</v>
      </c>
      <c r="G40" s="4" t="s">
        <v>15</v>
      </c>
      <c r="H40" s="348"/>
      <c r="I40" s="349"/>
      <c r="J40" s="349"/>
    </row>
    <row r="41" spans="1:10" ht="42" x14ac:dyDescent="0.25">
      <c r="A41" s="348"/>
      <c r="B41" s="348"/>
      <c r="C41" s="348"/>
      <c r="D41" s="5" t="s">
        <v>111</v>
      </c>
      <c r="E41" s="5" t="s">
        <v>112</v>
      </c>
      <c r="F41" s="4" t="s">
        <v>14</v>
      </c>
      <c r="G41" s="4" t="s">
        <v>15</v>
      </c>
      <c r="H41" s="348"/>
      <c r="I41" s="349"/>
      <c r="J41" s="349"/>
    </row>
    <row r="42" spans="1:10" ht="42" x14ac:dyDescent="0.25">
      <c r="A42" s="348"/>
      <c r="B42" s="348"/>
      <c r="C42" s="348"/>
      <c r="D42" s="5" t="s">
        <v>113</v>
      </c>
      <c r="E42" s="5" t="s">
        <v>108</v>
      </c>
      <c r="F42" s="4" t="s">
        <v>14</v>
      </c>
      <c r="G42" s="4" t="s">
        <v>15</v>
      </c>
      <c r="H42" s="348"/>
      <c r="I42" s="349"/>
      <c r="J42" s="349"/>
    </row>
    <row r="43" spans="1:10" ht="42" x14ac:dyDescent="0.25">
      <c r="A43" s="348"/>
      <c r="B43" s="348"/>
      <c r="C43" s="348"/>
      <c r="D43" s="5" t="s">
        <v>114</v>
      </c>
      <c r="E43" s="5" t="s">
        <v>115</v>
      </c>
      <c r="F43" s="4" t="s">
        <v>27</v>
      </c>
      <c r="G43" s="4" t="s">
        <v>15</v>
      </c>
      <c r="H43" s="348"/>
      <c r="I43" s="349"/>
      <c r="J43" s="349"/>
    </row>
    <row r="44" spans="1:10" ht="42" x14ac:dyDescent="0.25">
      <c r="A44" s="402"/>
      <c r="B44" s="402"/>
      <c r="C44" s="402"/>
      <c r="D44" s="272" t="s">
        <v>116</v>
      </c>
      <c r="E44" s="272" t="s">
        <v>108</v>
      </c>
      <c r="F44" s="273" t="s">
        <v>14</v>
      </c>
      <c r="G44" s="273" t="s">
        <v>15</v>
      </c>
      <c r="H44" s="402"/>
      <c r="I44" s="411"/>
      <c r="J44" s="411"/>
    </row>
    <row r="45" spans="1:10" ht="54" x14ac:dyDescent="0.25">
      <c r="A45" s="403" t="s">
        <v>117</v>
      </c>
      <c r="B45" s="403" t="s">
        <v>118</v>
      </c>
      <c r="C45" s="349" t="s">
        <v>119</v>
      </c>
      <c r="D45" s="274" t="s">
        <v>120</v>
      </c>
      <c r="E45" s="274" t="s">
        <v>121</v>
      </c>
      <c r="F45" s="349" t="s">
        <v>122</v>
      </c>
      <c r="G45" s="275" t="s">
        <v>123</v>
      </c>
      <c r="H45" s="411" t="s">
        <v>1079</v>
      </c>
      <c r="I45" s="349"/>
      <c r="J45" s="349"/>
    </row>
    <row r="46" spans="1:10" ht="42" x14ac:dyDescent="0.25">
      <c r="A46" s="403"/>
      <c r="B46" s="403"/>
      <c r="C46" s="349"/>
      <c r="D46" s="274" t="s">
        <v>125</v>
      </c>
      <c r="E46" s="274" t="s">
        <v>121</v>
      </c>
      <c r="F46" s="349"/>
      <c r="G46" s="275" t="s">
        <v>123</v>
      </c>
      <c r="H46" s="412"/>
      <c r="I46" s="349"/>
      <c r="J46" s="349"/>
    </row>
    <row r="47" spans="1:10" ht="42" x14ac:dyDescent="0.25">
      <c r="A47" s="403"/>
      <c r="B47" s="403"/>
      <c r="C47" s="349"/>
      <c r="D47" s="274" t="s">
        <v>126</v>
      </c>
      <c r="E47" s="274" t="s">
        <v>121</v>
      </c>
      <c r="F47" s="349"/>
      <c r="G47" s="275" t="s">
        <v>123</v>
      </c>
      <c r="H47" s="412"/>
      <c r="I47" s="349"/>
      <c r="J47" s="349"/>
    </row>
    <row r="48" spans="1:10" ht="42" x14ac:dyDescent="0.25">
      <c r="A48" s="403"/>
      <c r="B48" s="403"/>
      <c r="C48" s="349"/>
      <c r="D48" s="274" t="s">
        <v>127</v>
      </c>
      <c r="E48" s="274" t="s">
        <v>121</v>
      </c>
      <c r="F48" s="349"/>
      <c r="G48" s="275" t="s">
        <v>123</v>
      </c>
      <c r="H48" s="412"/>
      <c r="I48" s="349"/>
      <c r="J48" s="349"/>
    </row>
    <row r="49" spans="1:10" ht="42" x14ac:dyDescent="0.25">
      <c r="A49" s="403"/>
      <c r="B49" s="403" t="s">
        <v>128</v>
      </c>
      <c r="C49" s="349"/>
      <c r="D49" s="274" t="s">
        <v>129</v>
      </c>
      <c r="E49" s="274" t="s">
        <v>121</v>
      </c>
      <c r="F49" s="349"/>
      <c r="G49" s="275" t="s">
        <v>123</v>
      </c>
      <c r="H49" s="412"/>
      <c r="I49" s="349"/>
      <c r="J49" s="349"/>
    </row>
    <row r="50" spans="1:10" ht="42" x14ac:dyDescent="0.25">
      <c r="A50" s="403"/>
      <c r="B50" s="403"/>
      <c r="C50" s="349"/>
      <c r="D50" s="274" t="s">
        <v>130</v>
      </c>
      <c r="E50" s="274" t="s">
        <v>121</v>
      </c>
      <c r="F50" s="349"/>
      <c r="G50" s="275" t="s">
        <v>123</v>
      </c>
      <c r="H50" s="412"/>
      <c r="I50" s="349"/>
      <c r="J50" s="349"/>
    </row>
    <row r="51" spans="1:10" ht="42" x14ac:dyDescent="0.25">
      <c r="A51" s="403"/>
      <c r="B51" s="403"/>
      <c r="C51" s="349"/>
      <c r="D51" s="274" t="s">
        <v>131</v>
      </c>
      <c r="E51" s="274" t="s">
        <v>121</v>
      </c>
      <c r="F51" s="349"/>
      <c r="G51" s="275" t="s">
        <v>123</v>
      </c>
      <c r="H51" s="412"/>
      <c r="I51" s="349"/>
      <c r="J51" s="349"/>
    </row>
    <row r="52" spans="1:10" ht="42" x14ac:dyDescent="0.25">
      <c r="A52" s="403"/>
      <c r="B52" s="403" t="s">
        <v>132</v>
      </c>
      <c r="C52" s="349"/>
      <c r="D52" s="274" t="s">
        <v>133</v>
      </c>
      <c r="E52" s="274" t="s">
        <v>121</v>
      </c>
      <c r="F52" s="349"/>
      <c r="G52" s="275" t="s">
        <v>123</v>
      </c>
      <c r="H52" s="412"/>
      <c r="I52" s="349"/>
      <c r="J52" s="349"/>
    </row>
    <row r="53" spans="1:10" ht="42" x14ac:dyDescent="0.25">
      <c r="A53" s="403"/>
      <c r="B53" s="403"/>
      <c r="C53" s="349"/>
      <c r="D53" s="274" t="s">
        <v>127</v>
      </c>
      <c r="E53" s="274" t="s">
        <v>121</v>
      </c>
      <c r="F53" s="349"/>
      <c r="G53" s="275" t="s">
        <v>123</v>
      </c>
      <c r="H53" s="406"/>
      <c r="I53" s="349"/>
      <c r="J53" s="349"/>
    </row>
    <row r="54" spans="1:10" customFormat="1" x14ac:dyDescent="0.25">
      <c r="A54" s="404" t="s">
        <v>134</v>
      </c>
      <c r="B54" s="405" t="s">
        <v>135</v>
      </c>
      <c r="C54" s="406" t="s">
        <v>136</v>
      </c>
      <c r="D54" s="276" t="s">
        <v>137</v>
      </c>
      <c r="E54" s="404" t="s">
        <v>138</v>
      </c>
      <c r="F54" s="413" t="s">
        <v>139</v>
      </c>
      <c r="G54" s="414"/>
      <c r="H54" s="415"/>
      <c r="I54" s="406"/>
      <c r="J54" s="406"/>
    </row>
    <row r="55" spans="1:10" customFormat="1" ht="28" x14ac:dyDescent="0.25">
      <c r="A55" s="348"/>
      <c r="B55" s="351"/>
      <c r="C55" s="349"/>
      <c r="D55" s="277" t="s">
        <v>140</v>
      </c>
      <c r="E55" s="348"/>
      <c r="F55" s="413"/>
      <c r="G55" s="416"/>
      <c r="H55" s="415"/>
      <c r="I55" s="349"/>
      <c r="J55" s="349"/>
    </row>
    <row r="56" spans="1:10" customFormat="1" ht="28" x14ac:dyDescent="0.25">
      <c r="A56" s="348"/>
      <c r="B56" s="351"/>
      <c r="C56" s="349"/>
      <c r="D56" s="277" t="s">
        <v>141</v>
      </c>
      <c r="E56" s="348"/>
      <c r="F56" s="413"/>
      <c r="G56" s="416"/>
      <c r="H56" s="415"/>
      <c r="I56" s="349"/>
      <c r="J56" s="349"/>
    </row>
    <row r="57" spans="1:10" customFormat="1" ht="28" x14ac:dyDescent="0.25">
      <c r="A57" s="348"/>
      <c r="B57" s="351"/>
      <c r="C57" s="349"/>
      <c r="D57" s="277" t="s">
        <v>142</v>
      </c>
      <c r="E57" s="348"/>
      <c r="F57" s="413"/>
      <c r="G57" s="416"/>
      <c r="H57" s="415"/>
      <c r="I57" s="349"/>
      <c r="J57" s="349"/>
    </row>
    <row r="58" spans="1:10" customFormat="1" ht="28" x14ac:dyDescent="0.25">
      <c r="A58" s="348"/>
      <c r="B58" s="351"/>
      <c r="C58" s="349"/>
      <c r="D58" s="277" t="s">
        <v>143</v>
      </c>
      <c r="E58" s="348"/>
      <c r="F58" s="413"/>
      <c r="G58" s="416"/>
      <c r="H58" s="415"/>
      <c r="I58" s="349"/>
      <c r="J58" s="349"/>
    </row>
    <row r="59" spans="1:10" customFormat="1" x14ac:dyDescent="0.25">
      <c r="A59" s="348"/>
      <c r="B59" s="351"/>
      <c r="C59" s="349"/>
      <c r="D59" s="277" t="s">
        <v>144</v>
      </c>
      <c r="E59" s="348"/>
      <c r="F59" s="413"/>
      <c r="G59" s="416"/>
      <c r="H59" s="415"/>
      <c r="I59" s="349"/>
      <c r="J59" s="349"/>
    </row>
    <row r="60" spans="1:10" customFormat="1" ht="28" x14ac:dyDescent="0.25">
      <c r="A60" s="348"/>
      <c r="B60" s="348" t="s">
        <v>145</v>
      </c>
      <c r="C60" s="349"/>
      <c r="D60" s="3" t="s">
        <v>146</v>
      </c>
      <c r="E60" s="348" t="s">
        <v>147</v>
      </c>
      <c r="F60" s="413"/>
      <c r="G60" s="416"/>
      <c r="H60" s="415"/>
      <c r="I60" s="349"/>
      <c r="J60" s="349"/>
    </row>
    <row r="61" spans="1:10" customFormat="1" ht="28" x14ac:dyDescent="0.25">
      <c r="A61" s="348"/>
      <c r="B61" s="348"/>
      <c r="C61" s="349"/>
      <c r="D61" s="3" t="s">
        <v>148</v>
      </c>
      <c r="E61" s="348"/>
      <c r="F61" s="413"/>
      <c r="G61" s="416"/>
      <c r="H61" s="415"/>
      <c r="I61" s="349"/>
      <c r="J61" s="349"/>
    </row>
    <row r="62" spans="1:10" customFormat="1" x14ac:dyDescent="0.25">
      <c r="A62" s="348"/>
      <c r="B62" s="348"/>
      <c r="C62" s="349"/>
      <c r="D62" s="3" t="s">
        <v>149</v>
      </c>
      <c r="E62" s="348"/>
      <c r="F62" s="413"/>
      <c r="G62" s="416"/>
      <c r="H62" s="415"/>
      <c r="I62" s="349"/>
      <c r="J62" s="349"/>
    </row>
    <row r="63" spans="1:10" customFormat="1" ht="28" x14ac:dyDescent="0.25">
      <c r="A63" s="348"/>
      <c r="B63" s="348"/>
      <c r="C63" s="349"/>
      <c r="D63" s="3" t="s">
        <v>150</v>
      </c>
      <c r="E63" s="348"/>
      <c r="F63" s="413"/>
      <c r="G63" s="416"/>
      <c r="H63" s="415"/>
      <c r="I63" s="349"/>
      <c r="J63" s="349"/>
    </row>
    <row r="64" spans="1:10" customFormat="1" ht="42" x14ac:dyDescent="0.25">
      <c r="A64" s="348"/>
      <c r="B64" s="348" t="s">
        <v>151</v>
      </c>
      <c r="C64" s="349"/>
      <c r="D64" s="3" t="s">
        <v>152</v>
      </c>
      <c r="E64" s="348" t="s">
        <v>147</v>
      </c>
      <c r="F64" s="413"/>
      <c r="G64" s="416"/>
      <c r="H64" s="415"/>
      <c r="I64" s="349"/>
      <c r="J64" s="349"/>
    </row>
    <row r="65" spans="1:10" customFormat="1" ht="28" x14ac:dyDescent="0.25">
      <c r="A65" s="348"/>
      <c r="B65" s="348"/>
      <c r="C65" s="349"/>
      <c r="D65" s="3" t="s">
        <v>153</v>
      </c>
      <c r="E65" s="348"/>
      <c r="F65" s="413"/>
      <c r="G65" s="416"/>
      <c r="H65" s="415"/>
      <c r="I65" s="349"/>
      <c r="J65" s="349"/>
    </row>
    <row r="66" spans="1:10" customFormat="1" x14ac:dyDescent="0.25">
      <c r="A66" s="348"/>
      <c r="B66" s="349" t="s">
        <v>154</v>
      </c>
      <c r="C66" s="349"/>
      <c r="D66" s="7" t="s">
        <v>155</v>
      </c>
      <c r="E66" s="349" t="s">
        <v>156</v>
      </c>
      <c r="F66" s="413"/>
      <c r="G66" s="416"/>
      <c r="H66" s="415"/>
      <c r="I66" s="349"/>
      <c r="J66" s="349"/>
    </row>
    <row r="67" spans="1:10" customFormat="1" x14ac:dyDescent="0.25">
      <c r="A67" s="348"/>
      <c r="B67" s="349"/>
      <c r="C67" s="349"/>
      <c r="D67" s="7" t="s">
        <v>157</v>
      </c>
      <c r="E67" s="349"/>
      <c r="F67" s="413"/>
      <c r="G67" s="416"/>
      <c r="H67" s="415"/>
      <c r="I67" s="349"/>
      <c r="J67" s="349"/>
    </row>
    <row r="68" spans="1:10" customFormat="1" ht="28" x14ac:dyDescent="0.25">
      <c r="A68" s="348"/>
      <c r="B68" s="349"/>
      <c r="C68" s="349"/>
      <c r="D68" s="7" t="s">
        <v>158</v>
      </c>
      <c r="E68" s="349"/>
      <c r="F68" s="413"/>
      <c r="G68" s="416"/>
      <c r="H68" s="415"/>
      <c r="I68" s="349"/>
      <c r="J68" s="349"/>
    </row>
    <row r="69" spans="1:10" customFormat="1" x14ac:dyDescent="0.25">
      <c r="A69" s="348"/>
      <c r="B69" s="349"/>
      <c r="C69" s="349"/>
      <c r="D69" s="7" t="s">
        <v>159</v>
      </c>
      <c r="E69" s="349"/>
      <c r="F69" s="413"/>
      <c r="G69" s="416"/>
      <c r="H69" s="415"/>
      <c r="I69" s="349"/>
      <c r="J69" s="349"/>
    </row>
    <row r="70" spans="1:10" customFormat="1" ht="30" x14ac:dyDescent="0.25">
      <c r="A70" s="348"/>
      <c r="B70" s="352" t="s">
        <v>160</v>
      </c>
      <c r="C70" s="349"/>
      <c r="D70" s="278" t="s">
        <v>161</v>
      </c>
      <c r="E70" s="407" t="s">
        <v>147</v>
      </c>
      <c r="F70" s="413"/>
      <c r="G70" s="416"/>
      <c r="H70" s="415"/>
      <c r="I70" s="349"/>
      <c r="J70" s="349"/>
    </row>
    <row r="71" spans="1:10" customFormat="1" ht="15" x14ac:dyDescent="0.25">
      <c r="A71" s="348"/>
      <c r="B71" s="352"/>
      <c r="C71" s="349"/>
      <c r="D71" s="278" t="s">
        <v>162</v>
      </c>
      <c r="E71" s="407"/>
      <c r="F71" s="413"/>
      <c r="G71" s="416"/>
      <c r="H71" s="415"/>
      <c r="I71" s="349"/>
      <c r="J71" s="349"/>
    </row>
    <row r="72" spans="1:10" customFormat="1" x14ac:dyDescent="0.25">
      <c r="A72" s="349" t="s">
        <v>163</v>
      </c>
      <c r="B72" s="348" t="s">
        <v>164</v>
      </c>
      <c r="C72" s="349" t="s">
        <v>136</v>
      </c>
      <c r="D72" s="3" t="s">
        <v>165</v>
      </c>
      <c r="E72" s="3" t="s">
        <v>166</v>
      </c>
      <c r="F72" s="413"/>
      <c r="G72" s="416"/>
      <c r="H72" s="415"/>
      <c r="I72" s="349"/>
      <c r="J72" s="349"/>
    </row>
    <row r="73" spans="1:10" customFormat="1" ht="42" x14ac:dyDescent="0.25">
      <c r="A73" s="349"/>
      <c r="B73" s="348"/>
      <c r="C73" s="349"/>
      <c r="D73" s="3" t="s">
        <v>167</v>
      </c>
      <c r="E73" s="3" t="s">
        <v>168</v>
      </c>
      <c r="F73" s="413"/>
      <c r="G73" s="416"/>
      <c r="H73" s="415"/>
      <c r="I73" s="349"/>
      <c r="J73" s="349"/>
    </row>
    <row r="74" spans="1:10" customFormat="1" ht="28" x14ac:dyDescent="0.25">
      <c r="A74" s="349"/>
      <c r="B74" s="348" t="s">
        <v>169</v>
      </c>
      <c r="C74" s="349"/>
      <c r="D74" s="3" t="s">
        <v>170</v>
      </c>
      <c r="E74" s="3" t="s">
        <v>171</v>
      </c>
      <c r="F74" s="413"/>
      <c r="G74" s="416"/>
      <c r="H74" s="415"/>
      <c r="I74" s="349"/>
      <c r="J74" s="349"/>
    </row>
    <row r="75" spans="1:10" customFormat="1" ht="42" x14ac:dyDescent="0.25">
      <c r="A75" s="349"/>
      <c r="B75" s="348"/>
      <c r="C75" s="349"/>
      <c r="D75" s="3" t="s">
        <v>172</v>
      </c>
      <c r="E75" s="3" t="s">
        <v>173</v>
      </c>
      <c r="F75" s="413"/>
      <c r="G75" s="416"/>
      <c r="H75" s="415"/>
      <c r="I75" s="349"/>
      <c r="J75" s="349"/>
    </row>
    <row r="76" spans="1:10" customFormat="1" x14ac:dyDescent="0.25">
      <c r="A76" s="349"/>
      <c r="B76" s="348"/>
      <c r="C76" s="349"/>
      <c r="D76" s="3" t="s">
        <v>162</v>
      </c>
      <c r="E76" s="3" t="s">
        <v>174</v>
      </c>
      <c r="F76" s="413"/>
      <c r="G76" s="416"/>
      <c r="H76" s="415"/>
      <c r="I76" s="349"/>
      <c r="J76" s="349"/>
    </row>
    <row r="77" spans="1:10" customFormat="1" ht="28" x14ac:dyDescent="0.25">
      <c r="A77" s="349"/>
      <c r="B77" s="8" t="s">
        <v>175</v>
      </c>
      <c r="C77" s="349"/>
      <c r="D77" s="8" t="s">
        <v>176</v>
      </c>
      <c r="E77" s="8" t="s">
        <v>166</v>
      </c>
      <c r="F77" s="413"/>
      <c r="G77" s="416"/>
      <c r="H77" s="415"/>
      <c r="I77" s="349"/>
      <c r="J77" s="349"/>
    </row>
    <row r="78" spans="1:10" customFormat="1" ht="28" x14ac:dyDescent="0.25">
      <c r="A78" s="349"/>
      <c r="B78" s="349" t="s">
        <v>177</v>
      </c>
      <c r="C78" s="349"/>
      <c r="D78" s="7" t="s">
        <v>178</v>
      </c>
      <c r="E78" s="349" t="s">
        <v>179</v>
      </c>
      <c r="F78" s="413"/>
      <c r="G78" s="416"/>
      <c r="H78" s="415"/>
      <c r="I78" s="349"/>
      <c r="J78" s="349"/>
    </row>
    <row r="79" spans="1:10" customFormat="1" ht="28" x14ac:dyDescent="0.25">
      <c r="A79" s="349"/>
      <c r="B79" s="349"/>
      <c r="C79" s="349"/>
      <c r="D79" s="7" t="s">
        <v>180</v>
      </c>
      <c r="E79" s="349"/>
      <c r="F79" s="413"/>
      <c r="G79" s="416"/>
      <c r="H79" s="415"/>
      <c r="I79" s="349"/>
      <c r="J79" s="349"/>
    </row>
    <row r="80" spans="1:10" customFormat="1" x14ac:dyDescent="0.25">
      <c r="A80" s="350" t="s">
        <v>181</v>
      </c>
      <c r="B80" s="353" t="s">
        <v>182</v>
      </c>
      <c r="C80" s="349" t="s">
        <v>136</v>
      </c>
      <c r="D80" s="8" t="s">
        <v>183</v>
      </c>
      <c r="E80" s="349" t="s">
        <v>184</v>
      </c>
      <c r="F80" s="413"/>
      <c r="G80" s="416"/>
      <c r="H80" s="415"/>
      <c r="I80" s="349"/>
      <c r="J80" s="349"/>
    </row>
    <row r="81" spans="1:10" customFormat="1" x14ac:dyDescent="0.25">
      <c r="A81" s="350"/>
      <c r="B81" s="353"/>
      <c r="C81" s="349"/>
      <c r="D81" s="8" t="s">
        <v>185</v>
      </c>
      <c r="E81" s="349"/>
      <c r="F81" s="413"/>
      <c r="G81" s="416"/>
      <c r="H81" s="415"/>
      <c r="I81" s="349"/>
      <c r="J81" s="349"/>
    </row>
    <row r="82" spans="1:10" customFormat="1" ht="28" x14ac:dyDescent="0.25">
      <c r="A82" s="350"/>
      <c r="B82" s="353"/>
      <c r="C82" s="349"/>
      <c r="D82" s="8" t="s">
        <v>186</v>
      </c>
      <c r="E82" s="349"/>
      <c r="F82" s="413"/>
      <c r="G82" s="416"/>
      <c r="H82" s="415"/>
      <c r="I82" s="349"/>
      <c r="J82" s="349"/>
    </row>
    <row r="83" spans="1:10" customFormat="1" x14ac:dyDescent="0.25">
      <c r="A83" s="350"/>
      <c r="B83" s="353"/>
      <c r="C83" s="349"/>
      <c r="D83" s="8" t="s">
        <v>187</v>
      </c>
      <c r="E83" s="349"/>
      <c r="F83" s="413"/>
      <c r="G83" s="416"/>
      <c r="H83" s="415"/>
      <c r="I83" s="349"/>
      <c r="J83" s="349"/>
    </row>
    <row r="84" spans="1:10" customFormat="1" x14ac:dyDescent="0.25">
      <c r="A84" s="350"/>
      <c r="B84" s="353" t="s">
        <v>188</v>
      </c>
      <c r="C84" s="349"/>
      <c r="D84" s="8" t="s">
        <v>40</v>
      </c>
      <c r="E84" s="349" t="s">
        <v>189</v>
      </c>
      <c r="F84" s="413"/>
      <c r="G84" s="416"/>
      <c r="H84" s="415"/>
      <c r="I84" s="349"/>
      <c r="J84" s="349"/>
    </row>
    <row r="85" spans="1:10" customFormat="1" x14ac:dyDescent="0.25">
      <c r="A85" s="350"/>
      <c r="B85" s="353"/>
      <c r="C85" s="349"/>
      <c r="D85" s="8" t="s">
        <v>190</v>
      </c>
      <c r="E85" s="349"/>
      <c r="F85" s="413"/>
      <c r="G85" s="416"/>
      <c r="H85" s="415"/>
      <c r="I85" s="349"/>
      <c r="J85" s="349"/>
    </row>
    <row r="86" spans="1:10" customFormat="1" ht="28" x14ac:dyDescent="0.25">
      <c r="A86" s="350"/>
      <c r="B86" s="353" t="s">
        <v>191</v>
      </c>
      <c r="C86" s="349"/>
      <c r="D86" s="8" t="s">
        <v>192</v>
      </c>
      <c r="E86" s="349" t="s">
        <v>189</v>
      </c>
      <c r="F86" s="413"/>
      <c r="G86" s="416"/>
      <c r="H86" s="415"/>
      <c r="I86" s="349"/>
      <c r="J86" s="349"/>
    </row>
    <row r="87" spans="1:10" customFormat="1" ht="28" x14ac:dyDescent="0.25">
      <c r="A87" s="350"/>
      <c r="B87" s="353"/>
      <c r="C87" s="349"/>
      <c r="D87" s="8" t="s">
        <v>193</v>
      </c>
      <c r="E87" s="349"/>
      <c r="F87" s="413"/>
      <c r="G87" s="416"/>
      <c r="H87" s="415"/>
      <c r="I87" s="349"/>
      <c r="J87" s="349"/>
    </row>
    <row r="88" spans="1:10" customFormat="1" ht="28" x14ac:dyDescent="0.25">
      <c r="A88" s="350"/>
      <c r="B88" s="353"/>
      <c r="C88" s="349"/>
      <c r="D88" s="8" t="s">
        <v>194</v>
      </c>
      <c r="E88" s="349"/>
      <c r="F88" s="413"/>
      <c r="G88" s="416"/>
      <c r="H88" s="415"/>
      <c r="I88" s="349"/>
      <c r="J88" s="349"/>
    </row>
    <row r="89" spans="1:10" customFormat="1" x14ac:dyDescent="0.25">
      <c r="A89" s="350"/>
      <c r="B89" s="353"/>
      <c r="C89" s="349"/>
      <c r="D89" s="8" t="s">
        <v>190</v>
      </c>
      <c r="E89" s="349"/>
      <c r="F89" s="413"/>
      <c r="G89" s="416"/>
      <c r="H89" s="415"/>
      <c r="I89" s="349"/>
      <c r="J89" s="349"/>
    </row>
    <row r="90" spans="1:10" customFormat="1" x14ac:dyDescent="0.25">
      <c r="A90" s="350"/>
      <c r="B90" s="8" t="s">
        <v>195</v>
      </c>
      <c r="C90" s="349"/>
      <c r="D90" s="8" t="s">
        <v>196</v>
      </c>
      <c r="E90" s="7" t="s">
        <v>197</v>
      </c>
      <c r="F90" s="413"/>
      <c r="G90" s="416"/>
      <c r="H90" s="415"/>
      <c r="I90" s="349"/>
      <c r="J90" s="349"/>
    </row>
    <row r="91" spans="1:10" customFormat="1" x14ac:dyDescent="0.25">
      <c r="A91" s="350"/>
      <c r="B91" s="8" t="s">
        <v>198</v>
      </c>
      <c r="C91" s="349"/>
      <c r="D91" s="8" t="s">
        <v>199</v>
      </c>
      <c r="E91" s="7" t="s">
        <v>197</v>
      </c>
      <c r="F91" s="417"/>
      <c r="G91" s="418"/>
      <c r="H91" s="419"/>
      <c r="I91" s="349"/>
      <c r="J91" s="349"/>
    </row>
    <row r="92" spans="1:10" x14ac:dyDescent="0.25">
      <c r="A92" s="398" t="s">
        <v>200</v>
      </c>
      <c r="B92" s="399"/>
      <c r="C92" s="399"/>
      <c r="D92" s="399"/>
      <c r="E92" s="399"/>
      <c r="F92" s="399"/>
      <c r="G92" s="399"/>
      <c r="H92" s="399"/>
      <c r="I92" s="399"/>
      <c r="J92" s="400"/>
    </row>
    <row r="93" spans="1:10" x14ac:dyDescent="0.25">
      <c r="A93" s="401" t="s">
        <v>201</v>
      </c>
      <c r="B93" s="401"/>
      <c r="C93" s="401"/>
      <c r="D93" s="401"/>
      <c r="E93" s="401"/>
      <c r="F93" s="401"/>
      <c r="G93" s="401"/>
      <c r="H93" s="401"/>
      <c r="I93" s="401"/>
      <c r="J93" s="401"/>
    </row>
    <row r="94" spans="1:10" x14ac:dyDescent="0.25">
      <c r="A94" s="401" t="s">
        <v>202</v>
      </c>
      <c r="B94" s="401"/>
      <c r="C94" s="401"/>
      <c r="D94" s="401"/>
      <c r="E94" s="401"/>
      <c r="F94" s="401"/>
      <c r="G94" s="401"/>
      <c r="H94" s="401"/>
      <c r="I94" s="401"/>
      <c r="J94" s="401"/>
    </row>
  </sheetData>
  <mergeCells count="93">
    <mergeCell ref="I3:J5"/>
    <mergeCell ref="I6:J7"/>
    <mergeCell ref="I8:J9"/>
    <mergeCell ref="I10:J11"/>
    <mergeCell ref="I12:J13"/>
    <mergeCell ref="F54:H91"/>
    <mergeCell ref="I45:J48"/>
    <mergeCell ref="I49:J51"/>
    <mergeCell ref="I52:J53"/>
    <mergeCell ref="I33:J36"/>
    <mergeCell ref="I37:J38"/>
    <mergeCell ref="I39:J44"/>
    <mergeCell ref="I54:J71"/>
    <mergeCell ref="I72:J79"/>
    <mergeCell ref="I15:I25"/>
    <mergeCell ref="I29:I32"/>
    <mergeCell ref="J15:J25"/>
    <mergeCell ref="J29:J32"/>
    <mergeCell ref="I80:J91"/>
    <mergeCell ref="I26:J28"/>
    <mergeCell ref="F45:F53"/>
    <mergeCell ref="H3:H5"/>
    <mergeCell ref="H6:H7"/>
    <mergeCell ref="H8:H9"/>
    <mergeCell ref="H10:H11"/>
    <mergeCell ref="H12:H13"/>
    <mergeCell ref="H15:H25"/>
    <mergeCell ref="H26:H32"/>
    <mergeCell ref="H33:H36"/>
    <mergeCell ref="H37:H38"/>
    <mergeCell ref="H39:H44"/>
    <mergeCell ref="H45:H53"/>
    <mergeCell ref="E70:E71"/>
    <mergeCell ref="E78:E79"/>
    <mergeCell ref="E80:E83"/>
    <mergeCell ref="E84:E85"/>
    <mergeCell ref="E86:E89"/>
    <mergeCell ref="D22:D23"/>
    <mergeCell ref="E54:E59"/>
    <mergeCell ref="E60:E63"/>
    <mergeCell ref="E64:E65"/>
    <mergeCell ref="E66:E69"/>
    <mergeCell ref="B84:B85"/>
    <mergeCell ref="B86:B89"/>
    <mergeCell ref="C3:C5"/>
    <mergeCell ref="C6:C7"/>
    <mergeCell ref="C8:C9"/>
    <mergeCell ref="C10:C11"/>
    <mergeCell ref="C12:C13"/>
    <mergeCell ref="C15:C25"/>
    <mergeCell ref="C26:C32"/>
    <mergeCell ref="C33:C44"/>
    <mergeCell ref="C45:C53"/>
    <mergeCell ref="C54:C71"/>
    <mergeCell ref="C72:C79"/>
    <mergeCell ref="C80:C91"/>
    <mergeCell ref="B70:B71"/>
    <mergeCell ref="B72:B73"/>
    <mergeCell ref="B74:B76"/>
    <mergeCell ref="B78:B79"/>
    <mergeCell ref="B80:B83"/>
    <mergeCell ref="A94:J94"/>
    <mergeCell ref="A3:A13"/>
    <mergeCell ref="A14:A25"/>
    <mergeCell ref="A26:A32"/>
    <mergeCell ref="A33:A44"/>
    <mergeCell ref="A45:A53"/>
    <mergeCell ref="A54:A71"/>
    <mergeCell ref="A72:A79"/>
    <mergeCell ref="A80:A91"/>
    <mergeCell ref="B3:B5"/>
    <mergeCell ref="B6:B7"/>
    <mergeCell ref="B8:B9"/>
    <mergeCell ref="B10:B11"/>
    <mergeCell ref="B12:B13"/>
    <mergeCell ref="B15:B25"/>
    <mergeCell ref="B26:B28"/>
    <mergeCell ref="A1:J1"/>
    <mergeCell ref="I2:J2"/>
    <mergeCell ref="I14:J14"/>
    <mergeCell ref="A92:J92"/>
    <mergeCell ref="A93:J93"/>
    <mergeCell ref="B29:B32"/>
    <mergeCell ref="B33:B36"/>
    <mergeCell ref="B37:B38"/>
    <mergeCell ref="B39:B44"/>
    <mergeCell ref="B45:B48"/>
    <mergeCell ref="B49:B51"/>
    <mergeCell ref="B52:B53"/>
    <mergeCell ref="B54:B59"/>
    <mergeCell ref="B60:B63"/>
    <mergeCell ref="B64:B65"/>
    <mergeCell ref="B66:B69"/>
  </mergeCells>
  <phoneticPr fontId="45" type="noConversion"/>
  <pageMargins left="0.74803149606299202" right="0.74803149606299202" top="0.98425196850393704" bottom="0.98425196850393704" header="0.511811023622047" footer="0.511811023622047"/>
  <pageSetup paperSize="9" scale="9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J98"/>
  <sheetViews>
    <sheetView workbookViewId="0">
      <selection sqref="A1:J1"/>
    </sheetView>
  </sheetViews>
  <sheetFormatPr defaultColWidth="9" defaultRowHeight="14" x14ac:dyDescent="0.25"/>
  <cols>
    <col min="1" max="1" width="14" style="1" customWidth="1"/>
    <col min="2" max="2" width="12.7265625" style="1" customWidth="1"/>
    <col min="3" max="3" width="16.36328125" style="1" customWidth="1"/>
    <col min="4" max="4" width="10.36328125" style="1" customWidth="1"/>
    <col min="5" max="5" width="14" style="1" customWidth="1"/>
    <col min="6" max="6" width="21" style="1" customWidth="1"/>
    <col min="7" max="7" width="16.08984375" style="1" customWidth="1"/>
    <col min="8" max="8" width="17.6328125" style="1" customWidth="1"/>
    <col min="9" max="16384" width="9" style="1"/>
  </cols>
  <sheetData>
    <row r="1" spans="1:10" ht="17.5" x14ac:dyDescent="0.25">
      <c r="A1" s="449" t="s">
        <v>2037</v>
      </c>
      <c r="B1" s="343"/>
      <c r="C1" s="343"/>
      <c r="D1" s="343"/>
      <c r="E1" s="343"/>
      <c r="F1" s="343"/>
      <c r="G1" s="343"/>
      <c r="H1" s="343"/>
      <c r="I1" s="343"/>
      <c r="J1" s="343"/>
    </row>
    <row r="2" spans="1:10" ht="28" x14ac:dyDescent="0.25">
      <c r="A2" s="57" t="s">
        <v>0</v>
      </c>
      <c r="B2" s="57" t="s">
        <v>1</v>
      </c>
      <c r="C2" s="57" t="s">
        <v>2</v>
      </c>
      <c r="D2" s="57" t="s">
        <v>3</v>
      </c>
      <c r="E2" s="57" t="s">
        <v>4</v>
      </c>
      <c r="F2" s="58" t="s">
        <v>5</v>
      </c>
      <c r="G2" s="58" t="s">
        <v>6</v>
      </c>
      <c r="H2" s="59" t="s">
        <v>7</v>
      </c>
      <c r="I2" s="344" t="s">
        <v>8</v>
      </c>
      <c r="J2" s="344"/>
    </row>
    <row r="3" spans="1:10" ht="56" x14ac:dyDescent="0.25">
      <c r="A3" s="344" t="s">
        <v>9</v>
      </c>
      <c r="B3" s="344" t="s">
        <v>10</v>
      </c>
      <c r="C3" s="344" t="s">
        <v>1017</v>
      </c>
      <c r="D3" s="57" t="s">
        <v>1018</v>
      </c>
      <c r="E3" s="60" t="s">
        <v>1019</v>
      </c>
      <c r="F3" s="58" t="s">
        <v>1020</v>
      </c>
      <c r="G3" s="58" t="s">
        <v>15</v>
      </c>
      <c r="H3" s="348" t="s">
        <v>1676</v>
      </c>
      <c r="I3" s="345"/>
      <c r="J3" s="345"/>
    </row>
    <row r="4" spans="1:10" ht="70" x14ac:dyDescent="0.25">
      <c r="A4" s="344"/>
      <c r="B4" s="344"/>
      <c r="C4" s="344"/>
      <c r="D4" s="57" t="s">
        <v>1022</v>
      </c>
      <c r="E4" s="60" t="s">
        <v>52</v>
      </c>
      <c r="F4" s="58" t="s">
        <v>1023</v>
      </c>
      <c r="G4" s="58" t="s">
        <v>15</v>
      </c>
      <c r="H4" s="348"/>
      <c r="I4" s="345"/>
      <c r="J4" s="345"/>
    </row>
    <row r="5" spans="1:10" ht="56" x14ac:dyDescent="0.25">
      <c r="A5" s="344"/>
      <c r="B5" s="344"/>
      <c r="C5" s="344"/>
      <c r="D5" s="57" t="s">
        <v>12</v>
      </c>
      <c r="E5" s="60" t="s">
        <v>13</v>
      </c>
      <c r="F5" s="58" t="s">
        <v>14</v>
      </c>
      <c r="G5" s="58" t="s">
        <v>15</v>
      </c>
      <c r="H5" s="348"/>
      <c r="I5" s="345"/>
      <c r="J5" s="345"/>
    </row>
    <row r="6" spans="1:10" ht="56" x14ac:dyDescent="0.25">
      <c r="A6" s="344"/>
      <c r="B6" s="344" t="s">
        <v>17</v>
      </c>
      <c r="C6" s="344" t="s">
        <v>18</v>
      </c>
      <c r="D6" s="57" t="s">
        <v>19</v>
      </c>
      <c r="E6" s="60" t="s">
        <v>20</v>
      </c>
      <c r="F6" s="58" t="s">
        <v>14</v>
      </c>
      <c r="G6" s="58" t="s">
        <v>15</v>
      </c>
      <c r="H6" s="348" t="s">
        <v>1677</v>
      </c>
      <c r="I6" s="345"/>
      <c r="J6" s="345"/>
    </row>
    <row r="7" spans="1:10" ht="56" x14ac:dyDescent="0.25">
      <c r="A7" s="344"/>
      <c r="B7" s="344"/>
      <c r="C7" s="344"/>
      <c r="D7" s="57" t="s">
        <v>21</v>
      </c>
      <c r="E7" s="60" t="s">
        <v>22</v>
      </c>
      <c r="F7" s="58" t="s">
        <v>14</v>
      </c>
      <c r="G7" s="58" t="s">
        <v>15</v>
      </c>
      <c r="H7" s="348"/>
      <c r="I7" s="345"/>
      <c r="J7" s="345"/>
    </row>
    <row r="8" spans="1:10" ht="70" x14ac:dyDescent="0.25">
      <c r="A8" s="344"/>
      <c r="B8" s="344" t="s">
        <v>23</v>
      </c>
      <c r="C8" s="344" t="s">
        <v>24</v>
      </c>
      <c r="D8" s="57" t="s">
        <v>25</v>
      </c>
      <c r="E8" s="60" t="s">
        <v>26</v>
      </c>
      <c r="F8" s="58" t="s">
        <v>27</v>
      </c>
      <c r="G8" s="58" t="s">
        <v>15</v>
      </c>
      <c r="H8" s="353" t="s">
        <v>1678</v>
      </c>
      <c r="I8" s="345"/>
      <c r="J8" s="345"/>
    </row>
    <row r="9" spans="1:10" ht="56" x14ac:dyDescent="0.25">
      <c r="A9" s="344"/>
      <c r="B9" s="344"/>
      <c r="C9" s="344"/>
      <c r="D9" s="57" t="s">
        <v>29</v>
      </c>
      <c r="E9" s="60" t="s">
        <v>30</v>
      </c>
      <c r="F9" s="58" t="s">
        <v>14</v>
      </c>
      <c r="G9" s="58" t="s">
        <v>15</v>
      </c>
      <c r="H9" s="353"/>
      <c r="I9" s="345"/>
      <c r="J9" s="345"/>
    </row>
    <row r="10" spans="1:10" ht="56" x14ac:dyDescent="0.25">
      <c r="A10" s="344"/>
      <c r="B10" s="344" t="s">
        <v>31</v>
      </c>
      <c r="C10" s="344" t="s">
        <v>32</v>
      </c>
      <c r="D10" s="57" t="s">
        <v>25</v>
      </c>
      <c r="E10" s="60" t="s">
        <v>33</v>
      </c>
      <c r="F10" s="58" t="s">
        <v>27</v>
      </c>
      <c r="G10" s="58" t="s">
        <v>15</v>
      </c>
      <c r="H10" s="348" t="s">
        <v>1679</v>
      </c>
      <c r="I10" s="345"/>
      <c r="J10" s="345"/>
    </row>
    <row r="11" spans="1:10" ht="56" x14ac:dyDescent="0.25">
      <c r="A11" s="344"/>
      <c r="B11" s="344"/>
      <c r="C11" s="344"/>
      <c r="D11" s="57" t="s">
        <v>35</v>
      </c>
      <c r="E11" s="60" t="s">
        <v>36</v>
      </c>
      <c r="F11" s="58" t="s">
        <v>14</v>
      </c>
      <c r="G11" s="58" t="s">
        <v>15</v>
      </c>
      <c r="H11" s="348"/>
      <c r="I11" s="345"/>
      <c r="J11" s="345"/>
    </row>
    <row r="12" spans="1:10" ht="56" x14ac:dyDescent="0.25">
      <c r="A12" s="344"/>
      <c r="B12" s="344" t="s">
        <v>761</v>
      </c>
      <c r="C12" s="344" t="s">
        <v>762</v>
      </c>
      <c r="D12" s="57" t="s">
        <v>25</v>
      </c>
      <c r="E12" s="60" t="s">
        <v>33</v>
      </c>
      <c r="F12" s="58" t="s">
        <v>27</v>
      </c>
      <c r="G12" s="58" t="s">
        <v>15</v>
      </c>
      <c r="H12" s="348" t="s">
        <v>1680</v>
      </c>
      <c r="I12" s="345"/>
      <c r="J12" s="345"/>
    </row>
    <row r="13" spans="1:10" ht="56" x14ac:dyDescent="0.25">
      <c r="A13" s="344"/>
      <c r="B13" s="344"/>
      <c r="C13" s="344"/>
      <c r="D13" s="57" t="s">
        <v>19</v>
      </c>
      <c r="E13" s="60" t="s">
        <v>22</v>
      </c>
      <c r="F13" s="58" t="s">
        <v>14</v>
      </c>
      <c r="G13" s="58" t="s">
        <v>15</v>
      </c>
      <c r="H13" s="348"/>
      <c r="I13" s="345"/>
      <c r="J13" s="345"/>
    </row>
    <row r="14" spans="1:10" ht="56" x14ac:dyDescent="0.25">
      <c r="A14" s="344" t="s">
        <v>37</v>
      </c>
      <c r="B14" s="63" t="s">
        <v>38</v>
      </c>
      <c r="C14" s="57" t="s">
        <v>39</v>
      </c>
      <c r="D14" s="57" t="s">
        <v>40</v>
      </c>
      <c r="E14" s="60" t="s">
        <v>41</v>
      </c>
      <c r="F14" s="58" t="s">
        <v>42</v>
      </c>
      <c r="G14" s="58" t="s">
        <v>15</v>
      </c>
      <c r="H14" s="59" t="s">
        <v>1681</v>
      </c>
      <c r="I14" s="345"/>
      <c r="J14" s="345"/>
    </row>
    <row r="15" spans="1:10" ht="56" x14ac:dyDescent="0.25">
      <c r="A15" s="344"/>
      <c r="B15" s="344" t="s">
        <v>44</v>
      </c>
      <c r="C15" s="344" t="s">
        <v>45</v>
      </c>
      <c r="D15" s="57" t="s">
        <v>46</v>
      </c>
      <c r="E15" s="60" t="s">
        <v>47</v>
      </c>
      <c r="F15" s="58" t="s">
        <v>48</v>
      </c>
      <c r="G15" s="58" t="s">
        <v>15</v>
      </c>
      <c r="H15" s="348" t="s">
        <v>1682</v>
      </c>
      <c r="I15" s="345" t="s">
        <v>8</v>
      </c>
      <c r="J15" s="345" t="s">
        <v>50</v>
      </c>
    </row>
    <row r="16" spans="1:10" ht="126" x14ac:dyDescent="0.25">
      <c r="A16" s="344"/>
      <c r="B16" s="344"/>
      <c r="C16" s="344"/>
      <c r="D16" s="57" t="s">
        <v>51</v>
      </c>
      <c r="E16" s="60" t="s">
        <v>52</v>
      </c>
      <c r="F16" s="58" t="s">
        <v>53</v>
      </c>
      <c r="G16" s="58" t="s">
        <v>15</v>
      </c>
      <c r="H16" s="348"/>
      <c r="I16" s="345"/>
      <c r="J16" s="345"/>
    </row>
    <row r="17" spans="1:10" ht="42" x14ac:dyDescent="0.25">
      <c r="A17" s="344"/>
      <c r="B17" s="344"/>
      <c r="C17" s="344"/>
      <c r="D17" s="57" t="s">
        <v>54</v>
      </c>
      <c r="E17" s="60" t="s">
        <v>55</v>
      </c>
      <c r="F17" s="58" t="s">
        <v>42</v>
      </c>
      <c r="G17" s="58" t="s">
        <v>56</v>
      </c>
      <c r="H17" s="348"/>
      <c r="I17" s="345"/>
      <c r="J17" s="345"/>
    </row>
    <row r="18" spans="1:10" ht="56" x14ac:dyDescent="0.25">
      <c r="A18" s="344"/>
      <c r="B18" s="344"/>
      <c r="C18" s="344"/>
      <c r="D18" s="57" t="s">
        <v>57</v>
      </c>
      <c r="E18" s="60" t="s">
        <v>47</v>
      </c>
      <c r="F18" s="58" t="s">
        <v>58</v>
      </c>
      <c r="G18" s="58" t="s">
        <v>15</v>
      </c>
      <c r="H18" s="348"/>
      <c r="I18" s="345"/>
      <c r="J18" s="345"/>
    </row>
    <row r="19" spans="1:10" ht="42" x14ac:dyDescent="0.25">
      <c r="A19" s="344"/>
      <c r="B19" s="344"/>
      <c r="C19" s="344"/>
      <c r="D19" s="57" t="s">
        <v>59</v>
      </c>
      <c r="E19" s="60" t="s">
        <v>47</v>
      </c>
      <c r="F19" s="58" t="s">
        <v>42</v>
      </c>
      <c r="G19" s="58"/>
      <c r="H19" s="348"/>
      <c r="I19" s="345"/>
      <c r="J19" s="345"/>
    </row>
    <row r="20" spans="1:10" ht="42" x14ac:dyDescent="0.25">
      <c r="A20" s="344"/>
      <c r="B20" s="344"/>
      <c r="C20" s="344"/>
      <c r="D20" s="57" t="s">
        <v>60</v>
      </c>
      <c r="E20" s="60" t="s">
        <v>61</v>
      </c>
      <c r="F20" s="58" t="s">
        <v>14</v>
      </c>
      <c r="G20" s="58"/>
      <c r="H20" s="348"/>
      <c r="I20" s="345"/>
      <c r="J20" s="345"/>
    </row>
    <row r="21" spans="1:10" ht="56" x14ac:dyDescent="0.25">
      <c r="A21" s="344"/>
      <c r="B21" s="344"/>
      <c r="C21" s="344"/>
      <c r="D21" s="57" t="s">
        <v>62</v>
      </c>
      <c r="E21" s="60" t="s">
        <v>63</v>
      </c>
      <c r="F21" s="58" t="s">
        <v>42</v>
      </c>
      <c r="G21" s="58" t="s">
        <v>15</v>
      </c>
      <c r="H21" s="348"/>
      <c r="I21" s="345"/>
      <c r="J21" s="345"/>
    </row>
    <row r="22" spans="1:10" ht="56" x14ac:dyDescent="0.25">
      <c r="A22" s="344"/>
      <c r="B22" s="344"/>
      <c r="C22" s="344"/>
      <c r="D22" s="344" t="s">
        <v>64</v>
      </c>
      <c r="E22" s="60" t="s">
        <v>65</v>
      </c>
      <c r="F22" s="58" t="s">
        <v>42</v>
      </c>
      <c r="G22" s="58" t="s">
        <v>15</v>
      </c>
      <c r="H22" s="348"/>
      <c r="I22" s="345"/>
      <c r="J22" s="345"/>
    </row>
    <row r="23" spans="1:10" ht="56" x14ac:dyDescent="0.25">
      <c r="A23" s="344"/>
      <c r="B23" s="344"/>
      <c r="C23" s="344"/>
      <c r="D23" s="344"/>
      <c r="E23" s="60" t="s">
        <v>66</v>
      </c>
      <c r="F23" s="58" t="s">
        <v>42</v>
      </c>
      <c r="G23" s="58" t="s">
        <v>15</v>
      </c>
      <c r="H23" s="348"/>
      <c r="I23" s="345"/>
      <c r="J23" s="345"/>
    </row>
    <row r="24" spans="1:10" ht="70" x14ac:dyDescent="0.25">
      <c r="A24" s="344"/>
      <c r="B24" s="344"/>
      <c r="C24" s="344"/>
      <c r="D24" s="57" t="s">
        <v>40</v>
      </c>
      <c r="E24" s="60" t="s">
        <v>47</v>
      </c>
      <c r="F24" s="58" t="s">
        <v>67</v>
      </c>
      <c r="G24" s="58" t="s">
        <v>15</v>
      </c>
      <c r="H24" s="348"/>
      <c r="I24" s="345"/>
      <c r="J24" s="345"/>
    </row>
    <row r="25" spans="1:10" ht="56" x14ac:dyDescent="0.25">
      <c r="A25" s="344"/>
      <c r="B25" s="344"/>
      <c r="C25" s="344"/>
      <c r="D25" s="57" t="s">
        <v>68</v>
      </c>
      <c r="E25" s="60" t="s">
        <v>69</v>
      </c>
      <c r="F25" s="58" t="s">
        <v>70</v>
      </c>
      <c r="G25" s="58" t="s">
        <v>15</v>
      </c>
      <c r="H25" s="348"/>
      <c r="I25" s="345"/>
      <c r="J25" s="345"/>
    </row>
    <row r="26" spans="1:10" ht="56" x14ac:dyDescent="0.25">
      <c r="A26" s="344" t="s">
        <v>71</v>
      </c>
      <c r="B26" s="57" t="s">
        <v>792</v>
      </c>
      <c r="C26" s="58" t="s">
        <v>1028</v>
      </c>
      <c r="D26" s="58" t="s">
        <v>1029</v>
      </c>
      <c r="E26" s="58" t="s">
        <v>1028</v>
      </c>
      <c r="F26" s="58" t="s">
        <v>1030</v>
      </c>
      <c r="G26" s="58" t="s">
        <v>15</v>
      </c>
      <c r="H26" s="59" t="s">
        <v>1683</v>
      </c>
      <c r="I26" s="345"/>
      <c r="J26" s="345"/>
    </row>
    <row r="27" spans="1:10" ht="70" x14ac:dyDescent="0.25">
      <c r="A27" s="344"/>
      <c r="B27" s="344" t="s">
        <v>1032</v>
      </c>
      <c r="C27" s="344" t="s">
        <v>1033</v>
      </c>
      <c r="D27" s="57" t="s">
        <v>1034</v>
      </c>
      <c r="E27" s="60" t="s">
        <v>1035</v>
      </c>
      <c r="F27" s="58" t="s">
        <v>27</v>
      </c>
      <c r="G27" s="58" t="s">
        <v>15</v>
      </c>
      <c r="H27" s="348" t="s">
        <v>1036</v>
      </c>
      <c r="I27" s="345"/>
      <c r="J27" s="345"/>
    </row>
    <row r="28" spans="1:10" ht="56" x14ac:dyDescent="0.25">
      <c r="A28" s="344"/>
      <c r="B28" s="344"/>
      <c r="C28" s="344"/>
      <c r="D28" s="57" t="s">
        <v>29</v>
      </c>
      <c r="E28" s="60" t="s">
        <v>1037</v>
      </c>
      <c r="F28" s="58" t="s">
        <v>14</v>
      </c>
      <c r="G28" s="58" t="s">
        <v>15</v>
      </c>
      <c r="H28" s="348"/>
      <c r="I28" s="345"/>
      <c r="J28" s="345"/>
    </row>
    <row r="29" spans="1:10" ht="56" x14ac:dyDescent="0.25">
      <c r="A29" s="344"/>
      <c r="B29" s="344"/>
      <c r="C29" s="344"/>
      <c r="D29" s="57" t="s">
        <v>770</v>
      </c>
      <c r="E29" s="60" t="s">
        <v>1038</v>
      </c>
      <c r="F29" s="58" t="s">
        <v>772</v>
      </c>
      <c r="G29" s="64" t="s">
        <v>15</v>
      </c>
      <c r="H29" s="348"/>
      <c r="I29" s="345"/>
      <c r="J29" s="345"/>
    </row>
    <row r="30" spans="1:10" ht="56" x14ac:dyDescent="0.25">
      <c r="A30" s="344"/>
      <c r="B30" s="344"/>
      <c r="C30" s="344"/>
      <c r="D30" s="57" t="s">
        <v>1039</v>
      </c>
      <c r="E30" s="60" t="s">
        <v>1040</v>
      </c>
      <c r="F30" s="58" t="s">
        <v>1041</v>
      </c>
      <c r="G30" s="64" t="s">
        <v>15</v>
      </c>
      <c r="H30" s="348"/>
      <c r="I30" s="345"/>
      <c r="J30" s="345"/>
    </row>
    <row r="31" spans="1:10" ht="70" x14ac:dyDescent="0.25">
      <c r="A31" s="344"/>
      <c r="B31" s="344" t="s">
        <v>766</v>
      </c>
      <c r="C31" s="344"/>
      <c r="D31" s="57" t="s">
        <v>25</v>
      </c>
      <c r="E31" s="60" t="s">
        <v>767</v>
      </c>
      <c r="F31" s="58" t="s">
        <v>27</v>
      </c>
      <c r="G31" s="64" t="s">
        <v>15</v>
      </c>
      <c r="H31" s="348"/>
      <c r="I31" s="345"/>
      <c r="J31" s="345"/>
    </row>
    <row r="32" spans="1:10" ht="56" x14ac:dyDescent="0.25">
      <c r="A32" s="344"/>
      <c r="B32" s="344"/>
      <c r="C32" s="344"/>
      <c r="D32" s="57" t="s">
        <v>29</v>
      </c>
      <c r="E32" s="60" t="s">
        <v>769</v>
      </c>
      <c r="F32" s="58" t="s">
        <v>14</v>
      </c>
      <c r="G32" s="64" t="s">
        <v>15</v>
      </c>
      <c r="H32" s="348"/>
      <c r="I32" s="345"/>
      <c r="J32" s="345"/>
    </row>
    <row r="33" spans="1:10" ht="56" x14ac:dyDescent="0.25">
      <c r="A33" s="344"/>
      <c r="B33" s="344"/>
      <c r="C33" s="344"/>
      <c r="D33" s="57" t="s">
        <v>770</v>
      </c>
      <c r="E33" s="60" t="s">
        <v>771</v>
      </c>
      <c r="F33" s="58" t="s">
        <v>772</v>
      </c>
      <c r="G33" s="64" t="s">
        <v>15</v>
      </c>
      <c r="H33" s="348"/>
      <c r="I33" s="345"/>
      <c r="J33" s="345"/>
    </row>
    <row r="34" spans="1:10" ht="56" x14ac:dyDescent="0.25">
      <c r="A34" s="344"/>
      <c r="B34" s="344" t="s">
        <v>72</v>
      </c>
      <c r="C34" s="344"/>
      <c r="D34" s="57" t="s">
        <v>74</v>
      </c>
      <c r="E34" s="60" t="s">
        <v>75</v>
      </c>
      <c r="F34" s="58" t="s">
        <v>14</v>
      </c>
      <c r="G34" s="58" t="s">
        <v>15</v>
      </c>
      <c r="H34" s="348"/>
      <c r="I34" s="345" t="s">
        <v>8</v>
      </c>
      <c r="J34" s="345" t="s">
        <v>50</v>
      </c>
    </row>
    <row r="35" spans="1:10" ht="98" x14ac:dyDescent="0.25">
      <c r="A35" s="344"/>
      <c r="B35" s="344"/>
      <c r="C35" s="344"/>
      <c r="D35" s="57" t="s">
        <v>77</v>
      </c>
      <c r="E35" s="60" t="s">
        <v>78</v>
      </c>
      <c r="F35" s="58" t="s">
        <v>78</v>
      </c>
      <c r="G35" s="58" t="s">
        <v>79</v>
      </c>
      <c r="H35" s="348"/>
      <c r="I35" s="345"/>
      <c r="J35" s="345"/>
    </row>
    <row r="36" spans="1:10" ht="56" x14ac:dyDescent="0.25">
      <c r="A36" s="344"/>
      <c r="B36" s="344"/>
      <c r="C36" s="344"/>
      <c r="D36" s="57" t="s">
        <v>68</v>
      </c>
      <c r="E36" s="60" t="s">
        <v>80</v>
      </c>
      <c r="F36" s="58" t="s">
        <v>70</v>
      </c>
      <c r="G36" s="58" t="s">
        <v>15</v>
      </c>
      <c r="H36" s="348"/>
      <c r="I36" s="345"/>
      <c r="J36" s="345"/>
    </row>
    <row r="37" spans="1:10" ht="56" x14ac:dyDescent="0.25">
      <c r="A37" s="344"/>
      <c r="B37" s="344"/>
      <c r="C37" s="344"/>
      <c r="D37" s="57" t="s">
        <v>81</v>
      </c>
      <c r="E37" s="60" t="s">
        <v>82</v>
      </c>
      <c r="F37" s="65" t="s">
        <v>83</v>
      </c>
      <c r="G37" s="58" t="s">
        <v>15</v>
      </c>
      <c r="H37" s="348"/>
      <c r="I37" s="345"/>
      <c r="J37" s="345"/>
    </row>
    <row r="38" spans="1:10" ht="56" x14ac:dyDescent="0.25">
      <c r="A38" s="344" t="s">
        <v>84</v>
      </c>
      <c r="B38" s="344" t="s">
        <v>85</v>
      </c>
      <c r="C38" s="344" t="s">
        <v>86</v>
      </c>
      <c r="D38" s="60" t="s">
        <v>87</v>
      </c>
      <c r="E38" s="60" t="s">
        <v>88</v>
      </c>
      <c r="F38" s="58" t="s">
        <v>89</v>
      </c>
      <c r="G38" s="58" t="s">
        <v>15</v>
      </c>
      <c r="H38" s="348" t="s">
        <v>1684</v>
      </c>
      <c r="I38" s="345"/>
      <c r="J38" s="345"/>
    </row>
    <row r="39" spans="1:10" ht="56" x14ac:dyDescent="0.25">
      <c r="A39" s="344"/>
      <c r="B39" s="344"/>
      <c r="C39" s="344"/>
      <c r="D39" s="60" t="s">
        <v>91</v>
      </c>
      <c r="E39" s="60" t="s">
        <v>92</v>
      </c>
      <c r="F39" s="58" t="s">
        <v>93</v>
      </c>
      <c r="G39" s="58" t="s">
        <v>15</v>
      </c>
      <c r="H39" s="348"/>
      <c r="I39" s="345"/>
      <c r="J39" s="345"/>
    </row>
    <row r="40" spans="1:10" ht="56" x14ac:dyDescent="0.25">
      <c r="A40" s="344"/>
      <c r="B40" s="344"/>
      <c r="C40" s="344"/>
      <c r="D40" s="60" t="s">
        <v>94</v>
      </c>
      <c r="E40" s="60" t="s">
        <v>95</v>
      </c>
      <c r="F40" s="58" t="s">
        <v>96</v>
      </c>
      <c r="G40" s="58" t="s">
        <v>15</v>
      </c>
      <c r="H40" s="348"/>
      <c r="I40" s="345"/>
      <c r="J40" s="345"/>
    </row>
    <row r="41" spans="1:10" ht="56" x14ac:dyDescent="0.25">
      <c r="A41" s="344"/>
      <c r="B41" s="344"/>
      <c r="C41" s="344"/>
      <c r="D41" s="60" t="s">
        <v>97</v>
      </c>
      <c r="E41" s="60" t="s">
        <v>95</v>
      </c>
      <c r="F41" s="58" t="s">
        <v>98</v>
      </c>
      <c r="G41" s="58" t="s">
        <v>15</v>
      </c>
      <c r="H41" s="348"/>
      <c r="I41" s="345"/>
      <c r="J41" s="345"/>
    </row>
    <row r="42" spans="1:10" ht="56" x14ac:dyDescent="0.25">
      <c r="A42" s="344"/>
      <c r="B42" s="344" t="s">
        <v>99</v>
      </c>
      <c r="C42" s="344"/>
      <c r="D42" s="60" t="s">
        <v>100</v>
      </c>
      <c r="E42" s="60" t="s">
        <v>101</v>
      </c>
      <c r="F42" s="58" t="s">
        <v>102</v>
      </c>
      <c r="G42" s="58" t="s">
        <v>15</v>
      </c>
      <c r="H42" s="348" t="s">
        <v>1685</v>
      </c>
      <c r="I42" s="345"/>
      <c r="J42" s="345"/>
    </row>
    <row r="43" spans="1:10" ht="56" x14ac:dyDescent="0.25">
      <c r="A43" s="344"/>
      <c r="B43" s="344"/>
      <c r="C43" s="344"/>
      <c r="D43" s="60" t="s">
        <v>104</v>
      </c>
      <c r="E43" s="60" t="s">
        <v>101</v>
      </c>
      <c r="F43" s="58" t="s">
        <v>105</v>
      </c>
      <c r="G43" s="58" t="s">
        <v>15</v>
      </c>
      <c r="H43" s="348"/>
      <c r="I43" s="345"/>
      <c r="J43" s="345"/>
    </row>
    <row r="44" spans="1:10" ht="56" x14ac:dyDescent="0.25">
      <c r="A44" s="344"/>
      <c r="B44" s="344" t="s">
        <v>106</v>
      </c>
      <c r="C44" s="344"/>
      <c r="D44" s="60" t="s">
        <v>107</v>
      </c>
      <c r="E44" s="60" t="s">
        <v>108</v>
      </c>
      <c r="F44" s="58" t="s">
        <v>96</v>
      </c>
      <c r="G44" s="58" t="s">
        <v>15</v>
      </c>
      <c r="H44" s="348" t="s">
        <v>1685</v>
      </c>
      <c r="I44" s="345"/>
      <c r="J44" s="345"/>
    </row>
    <row r="45" spans="1:10" ht="56" x14ac:dyDescent="0.25">
      <c r="A45" s="344"/>
      <c r="B45" s="344"/>
      <c r="C45" s="344"/>
      <c r="D45" s="60" t="s">
        <v>109</v>
      </c>
      <c r="E45" s="60" t="s">
        <v>108</v>
      </c>
      <c r="F45" s="58" t="s">
        <v>110</v>
      </c>
      <c r="G45" s="58" t="s">
        <v>15</v>
      </c>
      <c r="H45" s="348"/>
      <c r="I45" s="345"/>
      <c r="J45" s="345"/>
    </row>
    <row r="46" spans="1:10" ht="56" x14ac:dyDescent="0.25">
      <c r="A46" s="344"/>
      <c r="B46" s="344"/>
      <c r="C46" s="344"/>
      <c r="D46" s="60" t="s">
        <v>111</v>
      </c>
      <c r="E46" s="60" t="s">
        <v>112</v>
      </c>
      <c r="F46" s="58" t="s">
        <v>14</v>
      </c>
      <c r="G46" s="58" t="s">
        <v>15</v>
      </c>
      <c r="H46" s="348"/>
      <c r="I46" s="345"/>
      <c r="J46" s="345"/>
    </row>
    <row r="47" spans="1:10" ht="56" x14ac:dyDescent="0.25">
      <c r="A47" s="344"/>
      <c r="B47" s="344"/>
      <c r="C47" s="344"/>
      <c r="D47" s="60" t="s">
        <v>113</v>
      </c>
      <c r="E47" s="60" t="s">
        <v>108</v>
      </c>
      <c r="F47" s="58" t="s">
        <v>14</v>
      </c>
      <c r="G47" s="58" t="s">
        <v>15</v>
      </c>
      <c r="H47" s="348"/>
      <c r="I47" s="345"/>
      <c r="J47" s="345"/>
    </row>
    <row r="48" spans="1:10" ht="70" x14ac:dyDescent="0.25">
      <c r="A48" s="344"/>
      <c r="B48" s="344"/>
      <c r="C48" s="344"/>
      <c r="D48" s="60" t="s">
        <v>114</v>
      </c>
      <c r="E48" s="60" t="s">
        <v>115</v>
      </c>
      <c r="F48" s="58" t="s">
        <v>27</v>
      </c>
      <c r="G48" s="58" t="s">
        <v>15</v>
      </c>
      <c r="H48" s="348"/>
      <c r="I48" s="345"/>
      <c r="J48" s="345"/>
    </row>
    <row r="49" spans="1:10" ht="56" x14ac:dyDescent="0.25">
      <c r="A49" s="344"/>
      <c r="B49" s="344"/>
      <c r="C49" s="344"/>
      <c r="D49" s="60" t="s">
        <v>116</v>
      </c>
      <c r="E49" s="60" t="s">
        <v>108</v>
      </c>
      <c r="F49" s="58" t="s">
        <v>14</v>
      </c>
      <c r="G49" s="58" t="s">
        <v>15</v>
      </c>
      <c r="H49" s="348"/>
      <c r="I49" s="345"/>
      <c r="J49" s="345"/>
    </row>
    <row r="50" spans="1:10" customFormat="1" ht="56" x14ac:dyDescent="0.25">
      <c r="A50" s="347" t="s">
        <v>117</v>
      </c>
      <c r="B50" s="347" t="s">
        <v>118</v>
      </c>
      <c r="C50" s="345" t="s">
        <v>119</v>
      </c>
      <c r="D50" s="66" t="s">
        <v>120</v>
      </c>
      <c r="E50" s="66" t="s">
        <v>121</v>
      </c>
      <c r="F50" s="345" t="s">
        <v>122</v>
      </c>
      <c r="G50" s="67" t="s">
        <v>123</v>
      </c>
      <c r="H50" s="356" t="s">
        <v>1685</v>
      </c>
      <c r="I50" s="345"/>
      <c r="J50" s="345"/>
    </row>
    <row r="51" spans="1:10" customFormat="1" ht="56" x14ac:dyDescent="0.25">
      <c r="A51" s="347"/>
      <c r="B51" s="347"/>
      <c r="C51" s="345"/>
      <c r="D51" s="66" t="s">
        <v>125</v>
      </c>
      <c r="E51" s="66" t="s">
        <v>121</v>
      </c>
      <c r="F51" s="345"/>
      <c r="G51" s="67" t="s">
        <v>123</v>
      </c>
      <c r="H51" s="357"/>
      <c r="I51" s="345"/>
      <c r="J51" s="345"/>
    </row>
    <row r="52" spans="1:10" customFormat="1" ht="56" x14ac:dyDescent="0.25">
      <c r="A52" s="347"/>
      <c r="B52" s="347"/>
      <c r="C52" s="345"/>
      <c r="D52" s="66" t="s">
        <v>126</v>
      </c>
      <c r="E52" s="66" t="s">
        <v>121</v>
      </c>
      <c r="F52" s="345"/>
      <c r="G52" s="67" t="s">
        <v>123</v>
      </c>
      <c r="H52" s="357"/>
      <c r="I52" s="345"/>
      <c r="J52" s="345"/>
    </row>
    <row r="53" spans="1:10" customFormat="1" ht="56" x14ac:dyDescent="0.25">
      <c r="A53" s="347"/>
      <c r="B53" s="347"/>
      <c r="C53" s="345"/>
      <c r="D53" s="66" t="s">
        <v>127</v>
      </c>
      <c r="E53" s="66" t="s">
        <v>121</v>
      </c>
      <c r="F53" s="345"/>
      <c r="G53" s="67" t="s">
        <v>123</v>
      </c>
      <c r="H53" s="357"/>
      <c r="I53" s="345"/>
      <c r="J53" s="345"/>
    </row>
    <row r="54" spans="1:10" customFormat="1" ht="56" x14ac:dyDescent="0.25">
      <c r="A54" s="347"/>
      <c r="B54" s="347" t="s">
        <v>128</v>
      </c>
      <c r="C54" s="345"/>
      <c r="D54" s="66" t="s">
        <v>129</v>
      </c>
      <c r="E54" s="66" t="s">
        <v>121</v>
      </c>
      <c r="F54" s="345"/>
      <c r="G54" s="67" t="s">
        <v>123</v>
      </c>
      <c r="H54" s="357"/>
      <c r="I54" s="345"/>
      <c r="J54" s="345"/>
    </row>
    <row r="55" spans="1:10" customFormat="1" ht="56" x14ac:dyDescent="0.25">
      <c r="A55" s="347"/>
      <c r="B55" s="347"/>
      <c r="C55" s="345"/>
      <c r="D55" s="66" t="s">
        <v>130</v>
      </c>
      <c r="E55" s="66" t="s">
        <v>121</v>
      </c>
      <c r="F55" s="345"/>
      <c r="G55" s="67" t="s">
        <v>123</v>
      </c>
      <c r="H55" s="357"/>
      <c r="I55" s="345"/>
      <c r="J55" s="345"/>
    </row>
    <row r="56" spans="1:10" customFormat="1" ht="56" x14ac:dyDescent="0.25">
      <c r="A56" s="347"/>
      <c r="B56" s="347"/>
      <c r="C56" s="345"/>
      <c r="D56" s="66" t="s">
        <v>131</v>
      </c>
      <c r="E56" s="66" t="s">
        <v>121</v>
      </c>
      <c r="F56" s="345"/>
      <c r="G56" s="67" t="s">
        <v>123</v>
      </c>
      <c r="H56" s="357"/>
      <c r="I56" s="345"/>
      <c r="J56" s="345"/>
    </row>
    <row r="57" spans="1:10" customFormat="1" ht="56" x14ac:dyDescent="0.25">
      <c r="A57" s="347"/>
      <c r="B57" s="347" t="s">
        <v>132</v>
      </c>
      <c r="C57" s="345"/>
      <c r="D57" s="66" t="s">
        <v>133</v>
      </c>
      <c r="E57" s="66" t="s">
        <v>121</v>
      </c>
      <c r="F57" s="345"/>
      <c r="G57" s="67" t="s">
        <v>123</v>
      </c>
      <c r="H57" s="357"/>
      <c r="I57" s="345"/>
      <c r="J57" s="345"/>
    </row>
    <row r="58" spans="1:10" customFormat="1" ht="56" x14ac:dyDescent="0.25">
      <c r="A58" s="347"/>
      <c r="B58" s="347"/>
      <c r="C58" s="345"/>
      <c r="D58" s="66" t="s">
        <v>127</v>
      </c>
      <c r="E58" s="66" t="s">
        <v>121</v>
      </c>
      <c r="F58" s="345"/>
      <c r="G58" s="67" t="s">
        <v>123</v>
      </c>
      <c r="H58" s="358"/>
      <c r="I58" s="345"/>
      <c r="J58" s="345"/>
    </row>
    <row r="59" spans="1:10" customFormat="1" x14ac:dyDescent="0.25">
      <c r="A59" s="348" t="s">
        <v>134</v>
      </c>
      <c r="B59" s="351" t="s">
        <v>135</v>
      </c>
      <c r="C59" s="345" t="s">
        <v>136</v>
      </c>
      <c r="D59" s="68" t="s">
        <v>137</v>
      </c>
      <c r="E59" s="348" t="s">
        <v>138</v>
      </c>
      <c r="F59" s="345" t="s">
        <v>139</v>
      </c>
      <c r="G59" s="345"/>
      <c r="H59" s="345"/>
      <c r="I59" s="345"/>
      <c r="J59" s="345"/>
    </row>
    <row r="60" spans="1:10" customFormat="1" ht="28" x14ac:dyDescent="0.25">
      <c r="A60" s="348"/>
      <c r="B60" s="351"/>
      <c r="C60" s="345"/>
      <c r="D60" s="68" t="s">
        <v>140</v>
      </c>
      <c r="E60" s="348"/>
      <c r="F60" s="345"/>
      <c r="G60" s="345"/>
      <c r="H60" s="345"/>
      <c r="I60" s="345"/>
      <c r="J60" s="345"/>
    </row>
    <row r="61" spans="1:10" customFormat="1" ht="28" x14ac:dyDescent="0.25">
      <c r="A61" s="348"/>
      <c r="B61" s="351"/>
      <c r="C61" s="345"/>
      <c r="D61" s="68" t="s">
        <v>141</v>
      </c>
      <c r="E61" s="348"/>
      <c r="F61" s="345"/>
      <c r="G61" s="345"/>
      <c r="H61" s="345"/>
      <c r="I61" s="345"/>
      <c r="J61" s="345"/>
    </row>
    <row r="62" spans="1:10" customFormat="1" ht="28" x14ac:dyDescent="0.25">
      <c r="A62" s="348"/>
      <c r="B62" s="351"/>
      <c r="C62" s="345"/>
      <c r="D62" s="68" t="s">
        <v>142</v>
      </c>
      <c r="E62" s="348"/>
      <c r="F62" s="345"/>
      <c r="G62" s="345"/>
      <c r="H62" s="345"/>
      <c r="I62" s="345"/>
      <c r="J62" s="345"/>
    </row>
    <row r="63" spans="1:10" customFormat="1" ht="28" x14ac:dyDescent="0.25">
      <c r="A63" s="348"/>
      <c r="B63" s="351"/>
      <c r="C63" s="345"/>
      <c r="D63" s="68" t="s">
        <v>143</v>
      </c>
      <c r="E63" s="348"/>
      <c r="F63" s="345"/>
      <c r="G63" s="345"/>
      <c r="H63" s="345"/>
      <c r="I63" s="345"/>
      <c r="J63" s="345"/>
    </row>
    <row r="64" spans="1:10" customFormat="1" x14ac:dyDescent="0.25">
      <c r="A64" s="348"/>
      <c r="B64" s="351"/>
      <c r="C64" s="345"/>
      <c r="D64" s="68" t="s">
        <v>144</v>
      </c>
      <c r="E64" s="348"/>
      <c r="F64" s="345"/>
      <c r="G64" s="345"/>
      <c r="H64" s="345"/>
      <c r="I64" s="345"/>
      <c r="J64" s="345"/>
    </row>
    <row r="65" spans="1:10" customFormat="1" ht="28" x14ac:dyDescent="0.25">
      <c r="A65" s="348"/>
      <c r="B65" s="348" t="s">
        <v>145</v>
      </c>
      <c r="C65" s="345"/>
      <c r="D65" s="59" t="s">
        <v>146</v>
      </c>
      <c r="E65" s="348" t="s">
        <v>147</v>
      </c>
      <c r="F65" s="345"/>
      <c r="G65" s="345"/>
      <c r="H65" s="345"/>
      <c r="I65" s="345"/>
      <c r="J65" s="345"/>
    </row>
    <row r="66" spans="1:10" customFormat="1" ht="28" x14ac:dyDescent="0.25">
      <c r="A66" s="348"/>
      <c r="B66" s="348"/>
      <c r="C66" s="345"/>
      <c r="D66" s="59" t="s">
        <v>148</v>
      </c>
      <c r="E66" s="348"/>
      <c r="F66" s="345"/>
      <c r="G66" s="345"/>
      <c r="H66" s="345"/>
      <c r="I66" s="345"/>
      <c r="J66" s="345"/>
    </row>
    <row r="67" spans="1:10" customFormat="1" x14ac:dyDescent="0.25">
      <c r="A67" s="348"/>
      <c r="B67" s="348"/>
      <c r="C67" s="345"/>
      <c r="D67" s="59" t="s">
        <v>149</v>
      </c>
      <c r="E67" s="348"/>
      <c r="F67" s="345"/>
      <c r="G67" s="345"/>
      <c r="H67" s="345"/>
      <c r="I67" s="345"/>
      <c r="J67" s="345"/>
    </row>
    <row r="68" spans="1:10" customFormat="1" ht="28" x14ac:dyDescent="0.25">
      <c r="A68" s="348"/>
      <c r="B68" s="348"/>
      <c r="C68" s="345"/>
      <c r="D68" s="59" t="s">
        <v>150</v>
      </c>
      <c r="E68" s="348"/>
      <c r="F68" s="345"/>
      <c r="G68" s="345"/>
      <c r="H68" s="345"/>
      <c r="I68" s="345"/>
      <c r="J68" s="345"/>
    </row>
    <row r="69" spans="1:10" customFormat="1" ht="42" x14ac:dyDescent="0.25">
      <c r="A69" s="348"/>
      <c r="B69" s="348" t="s">
        <v>151</v>
      </c>
      <c r="C69" s="345"/>
      <c r="D69" s="59" t="s">
        <v>152</v>
      </c>
      <c r="E69" s="348" t="s">
        <v>147</v>
      </c>
      <c r="F69" s="345"/>
      <c r="G69" s="345"/>
      <c r="H69" s="345"/>
      <c r="I69" s="345"/>
      <c r="J69" s="345"/>
    </row>
    <row r="70" spans="1:10" customFormat="1" ht="28" x14ac:dyDescent="0.25">
      <c r="A70" s="348"/>
      <c r="B70" s="348"/>
      <c r="C70" s="345"/>
      <c r="D70" s="59" t="s">
        <v>153</v>
      </c>
      <c r="E70" s="348"/>
      <c r="F70" s="345"/>
      <c r="G70" s="345"/>
      <c r="H70" s="345"/>
      <c r="I70" s="345"/>
      <c r="J70" s="345"/>
    </row>
    <row r="71" spans="1:10" customFormat="1" x14ac:dyDescent="0.25">
      <c r="A71" s="348"/>
      <c r="B71" s="349" t="s">
        <v>154</v>
      </c>
      <c r="C71" s="345"/>
      <c r="D71" s="69" t="s">
        <v>155</v>
      </c>
      <c r="E71" s="349" t="s">
        <v>156</v>
      </c>
      <c r="F71" s="345"/>
      <c r="G71" s="345"/>
      <c r="H71" s="345"/>
      <c r="I71" s="345"/>
      <c r="J71" s="345"/>
    </row>
    <row r="72" spans="1:10" customFormat="1" x14ac:dyDescent="0.25">
      <c r="A72" s="348"/>
      <c r="B72" s="349"/>
      <c r="C72" s="345"/>
      <c r="D72" s="69" t="s">
        <v>157</v>
      </c>
      <c r="E72" s="349"/>
      <c r="F72" s="345"/>
      <c r="G72" s="345"/>
      <c r="H72" s="345"/>
      <c r="I72" s="345"/>
      <c r="J72" s="345"/>
    </row>
    <row r="73" spans="1:10" customFormat="1" ht="28" x14ac:dyDescent="0.25">
      <c r="A73" s="348"/>
      <c r="B73" s="349"/>
      <c r="C73" s="345"/>
      <c r="D73" s="69" t="s">
        <v>158</v>
      </c>
      <c r="E73" s="349"/>
      <c r="F73" s="345"/>
      <c r="G73" s="345"/>
      <c r="H73" s="345"/>
      <c r="I73" s="345"/>
      <c r="J73" s="345"/>
    </row>
    <row r="74" spans="1:10" customFormat="1" x14ac:dyDescent="0.25">
      <c r="A74" s="348"/>
      <c r="B74" s="349"/>
      <c r="C74" s="345"/>
      <c r="D74" s="69" t="s">
        <v>159</v>
      </c>
      <c r="E74" s="349"/>
      <c r="F74" s="345"/>
      <c r="G74" s="345"/>
      <c r="H74" s="345"/>
      <c r="I74" s="345"/>
      <c r="J74" s="345"/>
    </row>
    <row r="75" spans="1:10" customFormat="1" ht="15" x14ac:dyDescent="0.25">
      <c r="A75" s="348"/>
      <c r="B75" s="352" t="s">
        <v>160</v>
      </c>
      <c r="C75" s="345"/>
      <c r="D75" s="70" t="s">
        <v>161</v>
      </c>
      <c r="E75" s="354" t="s">
        <v>147</v>
      </c>
      <c r="F75" s="345"/>
      <c r="G75" s="345"/>
      <c r="H75" s="345"/>
      <c r="I75" s="345"/>
      <c r="J75" s="345"/>
    </row>
    <row r="76" spans="1:10" customFormat="1" ht="15" x14ac:dyDescent="0.25">
      <c r="A76" s="348"/>
      <c r="B76" s="352"/>
      <c r="C76" s="345"/>
      <c r="D76" s="70" t="s">
        <v>162</v>
      </c>
      <c r="E76" s="354"/>
      <c r="F76" s="345"/>
      <c r="G76" s="345"/>
      <c r="H76" s="345"/>
      <c r="I76" s="345"/>
      <c r="J76" s="345"/>
    </row>
    <row r="77" spans="1:10" customFormat="1" ht="28" x14ac:dyDescent="0.25">
      <c r="A77" s="349" t="s">
        <v>163</v>
      </c>
      <c r="B77" s="348" t="s">
        <v>164</v>
      </c>
      <c r="C77" s="345" t="s">
        <v>136</v>
      </c>
      <c r="D77" s="59" t="s">
        <v>165</v>
      </c>
      <c r="E77" s="59" t="s">
        <v>166</v>
      </c>
      <c r="F77" s="345"/>
      <c r="G77" s="345"/>
      <c r="H77" s="345"/>
      <c r="I77" s="345"/>
      <c r="J77" s="345"/>
    </row>
    <row r="78" spans="1:10" customFormat="1" ht="42" x14ac:dyDescent="0.25">
      <c r="A78" s="349"/>
      <c r="B78" s="348"/>
      <c r="C78" s="345"/>
      <c r="D78" s="59" t="s">
        <v>167</v>
      </c>
      <c r="E78" s="59" t="s">
        <v>168</v>
      </c>
      <c r="F78" s="345"/>
      <c r="G78" s="345"/>
      <c r="H78" s="345"/>
      <c r="I78" s="345"/>
      <c r="J78" s="345"/>
    </row>
    <row r="79" spans="1:10" customFormat="1" ht="28" x14ac:dyDescent="0.25">
      <c r="A79" s="349"/>
      <c r="B79" s="348" t="s">
        <v>169</v>
      </c>
      <c r="C79" s="345"/>
      <c r="D79" s="59" t="s">
        <v>170</v>
      </c>
      <c r="E79" s="59" t="s">
        <v>171</v>
      </c>
      <c r="F79" s="345"/>
      <c r="G79" s="345"/>
      <c r="H79" s="345"/>
      <c r="I79" s="345"/>
      <c r="J79" s="345"/>
    </row>
    <row r="80" spans="1:10" customFormat="1" ht="42" x14ac:dyDescent="0.25">
      <c r="A80" s="349"/>
      <c r="B80" s="348"/>
      <c r="C80" s="345"/>
      <c r="D80" s="59" t="s">
        <v>172</v>
      </c>
      <c r="E80" s="59" t="s">
        <v>173</v>
      </c>
      <c r="F80" s="345"/>
      <c r="G80" s="345"/>
      <c r="H80" s="345"/>
      <c r="I80" s="345"/>
      <c r="J80" s="345"/>
    </row>
    <row r="81" spans="1:10" customFormat="1" x14ac:dyDescent="0.25">
      <c r="A81" s="349"/>
      <c r="B81" s="348"/>
      <c r="C81" s="345"/>
      <c r="D81" s="59" t="s">
        <v>162</v>
      </c>
      <c r="E81" s="59" t="s">
        <v>174</v>
      </c>
      <c r="F81" s="345"/>
      <c r="G81" s="345"/>
      <c r="H81" s="345"/>
      <c r="I81" s="345"/>
      <c r="J81" s="345"/>
    </row>
    <row r="82" spans="1:10" customFormat="1" ht="28" x14ac:dyDescent="0.25">
      <c r="A82" s="349"/>
      <c r="B82" s="61" t="s">
        <v>175</v>
      </c>
      <c r="C82" s="345"/>
      <c r="D82" s="61" t="s">
        <v>176</v>
      </c>
      <c r="E82" s="61" t="s">
        <v>166</v>
      </c>
      <c r="F82" s="345"/>
      <c r="G82" s="345"/>
      <c r="H82" s="345"/>
      <c r="I82" s="345"/>
      <c r="J82" s="345"/>
    </row>
    <row r="83" spans="1:10" customFormat="1" ht="28" x14ac:dyDescent="0.25">
      <c r="A83" s="349"/>
      <c r="B83" s="349" t="s">
        <v>177</v>
      </c>
      <c r="C83" s="345"/>
      <c r="D83" s="69" t="s">
        <v>178</v>
      </c>
      <c r="E83" s="349" t="s">
        <v>179</v>
      </c>
      <c r="F83" s="345"/>
      <c r="G83" s="345"/>
      <c r="H83" s="345"/>
      <c r="I83" s="345"/>
      <c r="J83" s="345"/>
    </row>
    <row r="84" spans="1:10" customFormat="1" ht="28" x14ac:dyDescent="0.25">
      <c r="A84" s="349"/>
      <c r="B84" s="349"/>
      <c r="C84" s="345"/>
      <c r="D84" s="69" t="s">
        <v>180</v>
      </c>
      <c r="E84" s="349"/>
      <c r="F84" s="345"/>
      <c r="G84" s="345"/>
      <c r="H84" s="345"/>
      <c r="I84" s="345"/>
      <c r="J84" s="345"/>
    </row>
    <row r="85" spans="1:10" customFormat="1" x14ac:dyDescent="0.25">
      <c r="A85" s="350" t="s">
        <v>181</v>
      </c>
      <c r="B85" s="353" t="s">
        <v>182</v>
      </c>
      <c r="C85" s="345" t="s">
        <v>136</v>
      </c>
      <c r="D85" s="61" t="s">
        <v>183</v>
      </c>
      <c r="E85" s="349" t="s">
        <v>184</v>
      </c>
      <c r="F85" s="345"/>
      <c r="G85" s="345"/>
      <c r="H85" s="345"/>
      <c r="I85" s="345"/>
      <c r="J85" s="345"/>
    </row>
    <row r="86" spans="1:10" customFormat="1" x14ac:dyDescent="0.25">
      <c r="A86" s="350"/>
      <c r="B86" s="353"/>
      <c r="C86" s="345"/>
      <c r="D86" s="61" t="s">
        <v>185</v>
      </c>
      <c r="E86" s="349"/>
      <c r="F86" s="345"/>
      <c r="G86" s="345"/>
      <c r="H86" s="345"/>
      <c r="I86" s="345"/>
      <c r="J86" s="345"/>
    </row>
    <row r="87" spans="1:10" customFormat="1" ht="28" x14ac:dyDescent="0.25">
      <c r="A87" s="350"/>
      <c r="B87" s="353"/>
      <c r="C87" s="345"/>
      <c r="D87" s="61" t="s">
        <v>186</v>
      </c>
      <c r="E87" s="349"/>
      <c r="F87" s="345"/>
      <c r="G87" s="345"/>
      <c r="H87" s="345"/>
      <c r="I87" s="345"/>
      <c r="J87" s="345"/>
    </row>
    <row r="88" spans="1:10" customFormat="1" x14ac:dyDescent="0.25">
      <c r="A88" s="350"/>
      <c r="B88" s="353"/>
      <c r="C88" s="345"/>
      <c r="D88" s="61" t="s">
        <v>187</v>
      </c>
      <c r="E88" s="349"/>
      <c r="F88" s="345"/>
      <c r="G88" s="345"/>
      <c r="H88" s="345"/>
      <c r="I88" s="345"/>
      <c r="J88" s="345"/>
    </row>
    <row r="89" spans="1:10" customFormat="1" x14ac:dyDescent="0.25">
      <c r="A89" s="350"/>
      <c r="B89" s="353" t="s">
        <v>188</v>
      </c>
      <c r="C89" s="345"/>
      <c r="D89" s="61" t="s">
        <v>40</v>
      </c>
      <c r="E89" s="349" t="s">
        <v>189</v>
      </c>
      <c r="F89" s="345"/>
      <c r="G89" s="345"/>
      <c r="H89" s="345"/>
      <c r="I89" s="345"/>
      <c r="J89" s="345"/>
    </row>
    <row r="90" spans="1:10" customFormat="1" x14ac:dyDescent="0.25">
      <c r="A90" s="350"/>
      <c r="B90" s="353"/>
      <c r="C90" s="345"/>
      <c r="D90" s="61" t="s">
        <v>190</v>
      </c>
      <c r="E90" s="349"/>
      <c r="F90" s="345"/>
      <c r="G90" s="345"/>
      <c r="H90" s="345"/>
      <c r="I90" s="345"/>
      <c r="J90" s="345"/>
    </row>
    <row r="91" spans="1:10" customFormat="1" ht="28" x14ac:dyDescent="0.25">
      <c r="A91" s="350"/>
      <c r="B91" s="353" t="s">
        <v>191</v>
      </c>
      <c r="C91" s="345"/>
      <c r="D91" s="61" t="s">
        <v>192</v>
      </c>
      <c r="E91" s="349" t="s">
        <v>189</v>
      </c>
      <c r="F91" s="345"/>
      <c r="G91" s="345"/>
      <c r="H91" s="345"/>
      <c r="I91" s="345"/>
      <c r="J91" s="345"/>
    </row>
    <row r="92" spans="1:10" customFormat="1" ht="28" x14ac:dyDescent="0.25">
      <c r="A92" s="350"/>
      <c r="B92" s="353"/>
      <c r="C92" s="345"/>
      <c r="D92" s="61" t="s">
        <v>193</v>
      </c>
      <c r="E92" s="349"/>
      <c r="F92" s="345"/>
      <c r="G92" s="345"/>
      <c r="H92" s="345"/>
      <c r="I92" s="345"/>
      <c r="J92" s="345"/>
    </row>
    <row r="93" spans="1:10" customFormat="1" ht="28" x14ac:dyDescent="0.25">
      <c r="A93" s="350"/>
      <c r="B93" s="353"/>
      <c r="C93" s="345"/>
      <c r="D93" s="61" t="s">
        <v>194</v>
      </c>
      <c r="E93" s="349"/>
      <c r="F93" s="345"/>
      <c r="G93" s="345"/>
      <c r="H93" s="345"/>
      <c r="I93" s="345"/>
      <c r="J93" s="345"/>
    </row>
    <row r="94" spans="1:10" customFormat="1" x14ac:dyDescent="0.25">
      <c r="A94" s="350"/>
      <c r="B94" s="353"/>
      <c r="C94" s="345"/>
      <c r="D94" s="61" t="s">
        <v>190</v>
      </c>
      <c r="E94" s="349"/>
      <c r="F94" s="345"/>
      <c r="G94" s="345"/>
      <c r="H94" s="345"/>
      <c r="I94" s="345"/>
      <c r="J94" s="345"/>
    </row>
    <row r="95" spans="1:10" customFormat="1" ht="28" x14ac:dyDescent="0.25">
      <c r="A95" s="350"/>
      <c r="B95" s="61" t="s">
        <v>195</v>
      </c>
      <c r="C95" s="345"/>
      <c r="D95" s="61" t="s">
        <v>196</v>
      </c>
      <c r="E95" s="69" t="s">
        <v>197</v>
      </c>
      <c r="F95" s="345"/>
      <c r="G95" s="345"/>
      <c r="H95" s="345"/>
      <c r="I95" s="345"/>
      <c r="J95" s="345"/>
    </row>
    <row r="96" spans="1:10" customFormat="1" ht="28" x14ac:dyDescent="0.25">
      <c r="A96" s="350"/>
      <c r="B96" s="61" t="s">
        <v>198</v>
      </c>
      <c r="C96" s="345"/>
      <c r="D96" s="61" t="s">
        <v>199</v>
      </c>
      <c r="E96" s="69" t="s">
        <v>197</v>
      </c>
      <c r="F96" s="345"/>
      <c r="G96" s="345"/>
      <c r="H96" s="345"/>
      <c r="I96" s="345"/>
      <c r="J96" s="345"/>
    </row>
    <row r="97" spans="1:10" x14ac:dyDescent="0.25">
      <c r="A97" s="345" t="s">
        <v>200</v>
      </c>
      <c r="B97" s="345"/>
      <c r="C97" s="345"/>
      <c r="D97" s="345"/>
      <c r="E97" s="345"/>
      <c r="F97" s="345"/>
      <c r="G97" s="345"/>
      <c r="H97" s="345"/>
      <c r="I97" s="345"/>
      <c r="J97" s="345"/>
    </row>
    <row r="98" spans="1:10" x14ac:dyDescent="0.25">
      <c r="A98" s="346" t="s">
        <v>201</v>
      </c>
      <c r="B98" s="346"/>
      <c r="C98" s="346"/>
      <c r="D98" s="346"/>
      <c r="E98" s="346"/>
      <c r="F98" s="346"/>
      <c r="G98" s="346"/>
      <c r="H98" s="346"/>
      <c r="I98" s="346"/>
      <c r="J98" s="346"/>
    </row>
  </sheetData>
  <mergeCells count="95">
    <mergeCell ref="I3:J5"/>
    <mergeCell ref="I6:J7"/>
    <mergeCell ref="I8:J9"/>
    <mergeCell ref="I10:J11"/>
    <mergeCell ref="I12:J13"/>
    <mergeCell ref="I42:J43"/>
    <mergeCell ref="I44:J49"/>
    <mergeCell ref="F59:H96"/>
    <mergeCell ref="I59:J76"/>
    <mergeCell ref="I77:J84"/>
    <mergeCell ref="I85:J96"/>
    <mergeCell ref="I50:J53"/>
    <mergeCell ref="I54:J56"/>
    <mergeCell ref="I57:J58"/>
    <mergeCell ref="I15:I25"/>
    <mergeCell ref="I34:I37"/>
    <mergeCell ref="J15:J25"/>
    <mergeCell ref="J34:J37"/>
    <mergeCell ref="I38:J41"/>
    <mergeCell ref="I27:J30"/>
    <mergeCell ref="I31:J33"/>
    <mergeCell ref="F50:F58"/>
    <mergeCell ref="H3:H5"/>
    <mergeCell ref="H6:H7"/>
    <mergeCell ref="H8:H9"/>
    <mergeCell ref="H10:H11"/>
    <mergeCell ref="H12:H13"/>
    <mergeCell ref="H15:H25"/>
    <mergeCell ref="H27:H37"/>
    <mergeCell ref="H38:H41"/>
    <mergeCell ref="H42:H43"/>
    <mergeCell ref="H44:H49"/>
    <mergeCell ref="H50:H58"/>
    <mergeCell ref="E75:E76"/>
    <mergeCell ref="E83:E84"/>
    <mergeCell ref="E85:E88"/>
    <mergeCell ref="E89:E90"/>
    <mergeCell ref="E91:E94"/>
    <mergeCell ref="D22:D23"/>
    <mergeCell ref="E59:E64"/>
    <mergeCell ref="E65:E68"/>
    <mergeCell ref="E69:E70"/>
    <mergeCell ref="E71:E74"/>
    <mergeCell ref="B85:B88"/>
    <mergeCell ref="B89:B90"/>
    <mergeCell ref="B91:B94"/>
    <mergeCell ref="C3:C5"/>
    <mergeCell ref="C6:C7"/>
    <mergeCell ref="C8:C9"/>
    <mergeCell ref="C10:C11"/>
    <mergeCell ref="C12:C13"/>
    <mergeCell ref="C15:C25"/>
    <mergeCell ref="C27:C37"/>
    <mergeCell ref="C38:C49"/>
    <mergeCell ref="C50:C58"/>
    <mergeCell ref="C59:C76"/>
    <mergeCell ref="C77:C84"/>
    <mergeCell ref="C85:C96"/>
    <mergeCell ref="B71:B74"/>
    <mergeCell ref="B75:B76"/>
    <mergeCell ref="B77:B78"/>
    <mergeCell ref="B79:B81"/>
    <mergeCell ref="B83:B84"/>
    <mergeCell ref="A98:J98"/>
    <mergeCell ref="A3:A13"/>
    <mergeCell ref="A14:A25"/>
    <mergeCell ref="A26:A37"/>
    <mergeCell ref="A38:A49"/>
    <mergeCell ref="A50:A58"/>
    <mergeCell ref="A59:A76"/>
    <mergeCell ref="A77:A84"/>
    <mergeCell ref="A85:A96"/>
    <mergeCell ref="B3:B5"/>
    <mergeCell ref="B6:B7"/>
    <mergeCell ref="B8:B9"/>
    <mergeCell ref="B10:B11"/>
    <mergeCell ref="B12:B13"/>
    <mergeCell ref="B15:B25"/>
    <mergeCell ref="B27:B30"/>
    <mergeCell ref="A1:J1"/>
    <mergeCell ref="I2:J2"/>
    <mergeCell ref="I14:J14"/>
    <mergeCell ref="I26:J26"/>
    <mergeCell ref="A97:J97"/>
    <mergeCell ref="B31:B33"/>
    <mergeCell ref="B34:B37"/>
    <mergeCell ref="B38:B41"/>
    <mergeCell ref="B42:B43"/>
    <mergeCell ref="B44:B49"/>
    <mergeCell ref="B50:B53"/>
    <mergeCell ref="B54:B56"/>
    <mergeCell ref="B57:B58"/>
    <mergeCell ref="B59:B64"/>
    <mergeCell ref="B65:B68"/>
    <mergeCell ref="B69:B70"/>
  </mergeCells>
  <phoneticPr fontId="45" type="noConversion"/>
  <pageMargins left="0.74803149606299202" right="0.74803149606299202" top="0.98425196850393704" bottom="0.98425196850393704" header="0.511811023622047" footer="0.511811023622047"/>
  <pageSetup paperSize="9" scale="9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I67"/>
  <sheetViews>
    <sheetView workbookViewId="0">
      <selection activeCell="P56" sqref="P56"/>
    </sheetView>
  </sheetViews>
  <sheetFormatPr defaultColWidth="9" defaultRowHeight="14" x14ac:dyDescent="0.25"/>
  <cols>
    <col min="3" max="3" width="14.90625" customWidth="1"/>
  </cols>
  <sheetData>
    <row r="1" spans="1:9" ht="21" x14ac:dyDescent="0.25">
      <c r="A1" s="359" t="s">
        <v>1760</v>
      </c>
      <c r="B1" s="360"/>
      <c r="C1" s="360"/>
      <c r="D1" s="360"/>
      <c r="E1" s="360"/>
      <c r="F1" s="360"/>
      <c r="G1" s="360"/>
      <c r="H1" s="360"/>
      <c r="I1" s="361"/>
    </row>
    <row r="2" spans="1:9" x14ac:dyDescent="0.25">
      <c r="A2" s="145" t="s">
        <v>204</v>
      </c>
      <c r="B2" s="146" t="s">
        <v>205</v>
      </c>
      <c r="C2" s="146" t="s">
        <v>206</v>
      </c>
      <c r="D2" s="146" t="s">
        <v>207</v>
      </c>
      <c r="E2" s="146" t="s">
        <v>208</v>
      </c>
      <c r="F2" s="146" t="s">
        <v>209</v>
      </c>
      <c r="G2" s="146" t="s">
        <v>210</v>
      </c>
      <c r="H2" s="146" t="s">
        <v>211</v>
      </c>
      <c r="I2" s="157" t="s">
        <v>212</v>
      </c>
    </row>
    <row r="3" spans="1:9" x14ac:dyDescent="0.25">
      <c r="A3" s="145">
        <v>1</v>
      </c>
      <c r="B3" s="147" t="s">
        <v>1761</v>
      </c>
      <c r="C3" s="148">
        <v>558.5</v>
      </c>
      <c r="D3" s="146" t="s">
        <v>219</v>
      </c>
      <c r="E3" s="146">
        <v>298</v>
      </c>
      <c r="F3" s="146">
        <v>11</v>
      </c>
      <c r="G3" s="146">
        <v>20</v>
      </c>
      <c r="H3" s="149" t="s">
        <v>216</v>
      </c>
      <c r="I3" s="157">
        <v>28</v>
      </c>
    </row>
    <row r="4" spans="1:9" ht="28" x14ac:dyDescent="0.25">
      <c r="A4" s="145">
        <v>2</v>
      </c>
      <c r="B4" s="147" t="s">
        <v>1762</v>
      </c>
      <c r="C4" s="150">
        <v>273</v>
      </c>
      <c r="D4" s="146" t="s">
        <v>219</v>
      </c>
      <c r="E4" s="146">
        <v>126</v>
      </c>
      <c r="F4" s="146">
        <v>6</v>
      </c>
      <c r="G4" s="146">
        <v>10</v>
      </c>
      <c r="H4" s="149" t="s">
        <v>216</v>
      </c>
      <c r="I4" s="157">
        <v>18</v>
      </c>
    </row>
    <row r="5" spans="1:9" ht="28" x14ac:dyDescent="0.25">
      <c r="A5" s="145">
        <v>3</v>
      </c>
      <c r="B5" s="147" t="s">
        <v>1763</v>
      </c>
      <c r="C5" s="150">
        <v>925.55</v>
      </c>
      <c r="D5" s="146" t="s">
        <v>219</v>
      </c>
      <c r="E5" s="146">
        <v>244</v>
      </c>
      <c r="F5" s="146">
        <v>9</v>
      </c>
      <c r="G5" s="146">
        <v>16</v>
      </c>
      <c r="H5" s="149" t="s">
        <v>216</v>
      </c>
      <c r="I5" s="157">
        <v>24</v>
      </c>
    </row>
    <row r="6" spans="1:9" ht="28" x14ac:dyDescent="0.25">
      <c r="A6" s="145">
        <v>4</v>
      </c>
      <c r="B6" s="147" t="s">
        <v>1764</v>
      </c>
      <c r="C6" s="151">
        <v>272955.01199999999</v>
      </c>
      <c r="D6" s="146" t="s">
        <v>219</v>
      </c>
      <c r="E6" s="146">
        <v>106</v>
      </c>
      <c r="F6" s="146">
        <v>5</v>
      </c>
      <c r="G6" s="146">
        <v>16</v>
      </c>
      <c r="H6" s="149" t="s">
        <v>216</v>
      </c>
      <c r="I6" s="157">
        <v>28</v>
      </c>
    </row>
    <row r="7" spans="1:9" ht="28" x14ac:dyDescent="0.25">
      <c r="A7" s="145">
        <v>5</v>
      </c>
      <c r="B7" s="147" t="s">
        <v>1765</v>
      </c>
      <c r="C7" s="152">
        <v>900</v>
      </c>
      <c r="D7" s="146" t="s">
        <v>215</v>
      </c>
      <c r="E7" s="146">
        <v>66</v>
      </c>
      <c r="F7" s="146">
        <v>6</v>
      </c>
      <c r="G7" s="146">
        <v>10</v>
      </c>
      <c r="H7" s="149" t="s">
        <v>216</v>
      </c>
      <c r="I7" s="157">
        <v>18</v>
      </c>
    </row>
    <row r="8" spans="1:9" x14ac:dyDescent="0.25">
      <c r="A8" s="145">
        <v>6</v>
      </c>
      <c r="B8" s="147" t="s">
        <v>1326</v>
      </c>
      <c r="C8" s="153">
        <v>1056</v>
      </c>
      <c r="D8" s="146" t="s">
        <v>219</v>
      </c>
      <c r="E8" s="146">
        <v>106</v>
      </c>
      <c r="F8" s="146">
        <v>5</v>
      </c>
      <c r="G8" s="146">
        <v>8</v>
      </c>
      <c r="H8" s="149" t="s">
        <v>216</v>
      </c>
      <c r="I8" s="157">
        <v>16</v>
      </c>
    </row>
    <row r="9" spans="1:9" x14ac:dyDescent="0.25">
      <c r="A9" s="145">
        <v>7</v>
      </c>
      <c r="B9" s="147" t="s">
        <v>1328</v>
      </c>
      <c r="C9" s="154">
        <v>1056</v>
      </c>
      <c r="D9" s="146" t="s">
        <v>219</v>
      </c>
      <c r="E9" s="146">
        <v>106</v>
      </c>
      <c r="F9" s="146">
        <v>5</v>
      </c>
      <c r="G9" s="146">
        <v>8</v>
      </c>
      <c r="H9" s="149" t="s">
        <v>216</v>
      </c>
      <c r="I9" s="157">
        <v>16</v>
      </c>
    </row>
    <row r="10" spans="1:9" x14ac:dyDescent="0.25">
      <c r="A10" s="145">
        <v>8</v>
      </c>
      <c r="B10" s="147" t="s">
        <v>966</v>
      </c>
      <c r="C10" s="155">
        <v>220.66</v>
      </c>
      <c r="D10" s="146" t="s">
        <v>219</v>
      </c>
      <c r="E10" s="146">
        <v>128</v>
      </c>
      <c r="F10" s="146">
        <v>5</v>
      </c>
      <c r="G10" s="146">
        <v>8</v>
      </c>
      <c r="H10" s="149" t="s">
        <v>216</v>
      </c>
      <c r="I10" s="157">
        <v>16</v>
      </c>
    </row>
    <row r="11" spans="1:9" ht="28" x14ac:dyDescent="0.25">
      <c r="A11" s="145">
        <v>9</v>
      </c>
      <c r="B11" s="147" t="s">
        <v>1696</v>
      </c>
      <c r="C11" s="156">
        <v>1047.3</v>
      </c>
      <c r="D11" s="146" t="s">
        <v>219</v>
      </c>
      <c r="E11" s="146">
        <v>137</v>
      </c>
      <c r="F11" s="146">
        <v>3</v>
      </c>
      <c r="G11" s="146">
        <v>6</v>
      </c>
      <c r="H11" s="149" t="s">
        <v>216</v>
      </c>
      <c r="I11" s="157">
        <v>18</v>
      </c>
    </row>
    <row r="12" spans="1:9" ht="28" x14ac:dyDescent="0.25">
      <c r="A12" s="145">
        <v>10</v>
      </c>
      <c r="B12" s="147" t="s">
        <v>1696</v>
      </c>
      <c r="C12" s="156">
        <v>757.5</v>
      </c>
      <c r="D12" s="146" t="s">
        <v>219</v>
      </c>
      <c r="E12" s="146">
        <v>137</v>
      </c>
      <c r="F12" s="146">
        <v>3</v>
      </c>
      <c r="G12" s="146">
        <v>6</v>
      </c>
      <c r="H12" s="149" t="s">
        <v>216</v>
      </c>
      <c r="I12" s="157">
        <v>18</v>
      </c>
    </row>
    <row r="13" spans="1:9" ht="28" x14ac:dyDescent="0.25">
      <c r="A13" s="145">
        <v>11</v>
      </c>
      <c r="B13" s="147" t="s">
        <v>1766</v>
      </c>
      <c r="C13" s="152">
        <v>1155</v>
      </c>
      <c r="D13" s="146" t="s">
        <v>219</v>
      </c>
      <c r="E13" s="146">
        <v>615</v>
      </c>
      <c r="F13" s="146">
        <v>15</v>
      </c>
      <c r="G13" s="146">
        <v>28</v>
      </c>
      <c r="H13" s="149" t="s">
        <v>216</v>
      </c>
      <c r="I13" s="157">
        <v>36</v>
      </c>
    </row>
    <row r="14" spans="1:9" ht="28" x14ac:dyDescent="0.25">
      <c r="A14" s="145">
        <v>12</v>
      </c>
      <c r="B14" s="147" t="s">
        <v>1767</v>
      </c>
      <c r="C14" s="152">
        <v>3900</v>
      </c>
      <c r="D14" s="146" t="s">
        <v>219</v>
      </c>
      <c r="E14" s="146">
        <v>127</v>
      </c>
      <c r="F14" s="146">
        <v>3</v>
      </c>
      <c r="G14" s="146">
        <v>4</v>
      </c>
      <c r="H14" s="149" t="s">
        <v>216</v>
      </c>
      <c r="I14" s="157">
        <v>12</v>
      </c>
    </row>
    <row r="15" spans="1:9" ht="28" x14ac:dyDescent="0.25">
      <c r="A15" s="145">
        <v>13</v>
      </c>
      <c r="B15" s="147" t="s">
        <v>1768</v>
      </c>
      <c r="C15" s="152">
        <v>40640</v>
      </c>
      <c r="D15" s="146" t="s">
        <v>219</v>
      </c>
      <c r="E15" s="146">
        <v>127</v>
      </c>
      <c r="F15" s="146">
        <v>3</v>
      </c>
      <c r="G15" s="146">
        <v>4</v>
      </c>
      <c r="H15" s="149" t="s">
        <v>216</v>
      </c>
      <c r="I15" s="157">
        <v>12</v>
      </c>
    </row>
    <row r="16" spans="1:9" ht="28" x14ac:dyDescent="0.25">
      <c r="A16" s="145">
        <v>14</v>
      </c>
      <c r="B16" s="147" t="s">
        <v>1769</v>
      </c>
      <c r="C16" s="152">
        <v>75910</v>
      </c>
      <c r="D16" s="146" t="s">
        <v>219</v>
      </c>
      <c r="E16" s="146">
        <v>127</v>
      </c>
      <c r="F16" s="146">
        <v>3</v>
      </c>
      <c r="G16" s="146">
        <v>4</v>
      </c>
      <c r="H16" s="149" t="s">
        <v>216</v>
      </c>
      <c r="I16" s="157">
        <v>2</v>
      </c>
    </row>
    <row r="17" spans="1:9" ht="28" x14ac:dyDescent="0.25">
      <c r="A17" s="145">
        <v>15</v>
      </c>
      <c r="B17" s="147" t="s">
        <v>1770</v>
      </c>
      <c r="C17" s="152">
        <v>685</v>
      </c>
      <c r="D17" s="146" t="s">
        <v>219</v>
      </c>
      <c r="E17" s="146">
        <v>126</v>
      </c>
      <c r="F17" s="146">
        <v>12</v>
      </c>
      <c r="G17" s="146">
        <v>24</v>
      </c>
      <c r="H17" s="149" t="s">
        <v>216</v>
      </c>
      <c r="I17" s="157">
        <v>32</v>
      </c>
    </row>
    <row r="18" spans="1:9" ht="28" x14ac:dyDescent="0.25">
      <c r="A18" s="145">
        <v>16</v>
      </c>
      <c r="B18" s="147" t="s">
        <v>1771</v>
      </c>
      <c r="C18" s="152">
        <v>893</v>
      </c>
      <c r="D18" s="146" t="s">
        <v>215</v>
      </c>
      <c r="E18" s="146">
        <v>44</v>
      </c>
      <c r="F18" s="146">
        <v>6</v>
      </c>
      <c r="G18" s="146">
        <v>12</v>
      </c>
      <c r="H18" s="149" t="s">
        <v>216</v>
      </c>
      <c r="I18" s="157">
        <v>20</v>
      </c>
    </row>
    <row r="19" spans="1:9" ht="28" x14ac:dyDescent="0.25">
      <c r="A19" s="145">
        <v>17</v>
      </c>
      <c r="B19" s="147" t="s">
        <v>1772</v>
      </c>
      <c r="C19" s="152">
        <v>1827.5</v>
      </c>
      <c r="D19" s="146" t="s">
        <v>267</v>
      </c>
      <c r="E19" s="146">
        <v>1496</v>
      </c>
      <c r="F19" s="146">
        <v>98</v>
      </c>
      <c r="G19" s="146">
        <v>196</v>
      </c>
      <c r="H19" s="149" t="s">
        <v>216</v>
      </c>
      <c r="I19" s="157">
        <v>204</v>
      </c>
    </row>
    <row r="20" spans="1:9" ht="28" x14ac:dyDescent="0.25">
      <c r="A20" s="145">
        <v>18</v>
      </c>
      <c r="B20" s="147" t="s">
        <v>1773</v>
      </c>
      <c r="C20" s="152">
        <v>3155</v>
      </c>
      <c r="D20" s="146" t="s">
        <v>219</v>
      </c>
      <c r="E20" s="146">
        <v>106</v>
      </c>
      <c r="F20" s="146">
        <v>3</v>
      </c>
      <c r="G20" s="146">
        <v>6</v>
      </c>
      <c r="H20" s="149" t="s">
        <v>216</v>
      </c>
      <c r="I20" s="157">
        <v>14</v>
      </c>
    </row>
    <row r="21" spans="1:9" ht="42" x14ac:dyDescent="0.25">
      <c r="A21" s="145">
        <v>19</v>
      </c>
      <c r="B21" s="147" t="s">
        <v>1774</v>
      </c>
      <c r="C21" s="152">
        <v>3546</v>
      </c>
      <c r="D21" s="146" t="s">
        <v>215</v>
      </c>
      <c r="E21" s="146">
        <v>96</v>
      </c>
      <c r="F21" s="146">
        <v>6</v>
      </c>
      <c r="G21" s="146">
        <v>12</v>
      </c>
      <c r="H21" s="149" t="s">
        <v>216</v>
      </c>
      <c r="I21" s="157">
        <v>20</v>
      </c>
    </row>
    <row r="22" spans="1:9" ht="28" x14ac:dyDescent="0.25">
      <c r="A22" s="145">
        <v>20</v>
      </c>
      <c r="B22" s="147" t="s">
        <v>1775</v>
      </c>
      <c r="C22" s="152">
        <v>4966</v>
      </c>
      <c r="D22" s="146" t="s">
        <v>215</v>
      </c>
      <c r="E22" s="146">
        <v>66</v>
      </c>
      <c r="F22" s="146">
        <v>6</v>
      </c>
      <c r="G22" s="146">
        <v>12</v>
      </c>
      <c r="H22" s="149" t="s">
        <v>216</v>
      </c>
      <c r="I22" s="157">
        <v>20</v>
      </c>
    </row>
    <row r="23" spans="1:9" ht="28" x14ac:dyDescent="0.25">
      <c r="A23" s="145">
        <v>21</v>
      </c>
      <c r="B23" s="147" t="s">
        <v>1776</v>
      </c>
      <c r="C23" s="152">
        <v>5200</v>
      </c>
      <c r="D23" s="146" t="s">
        <v>215</v>
      </c>
      <c r="E23" s="146">
        <v>66</v>
      </c>
      <c r="F23" s="146">
        <v>6</v>
      </c>
      <c r="G23" s="146">
        <v>12</v>
      </c>
      <c r="H23" s="149" t="s">
        <v>216</v>
      </c>
      <c r="I23" s="157">
        <v>20</v>
      </c>
    </row>
    <row r="24" spans="1:9" ht="28" x14ac:dyDescent="0.25">
      <c r="A24" s="145">
        <v>22</v>
      </c>
      <c r="B24" s="147" t="s">
        <v>1777</v>
      </c>
      <c r="C24" s="152">
        <v>6060</v>
      </c>
      <c r="D24" s="146" t="s">
        <v>215</v>
      </c>
      <c r="E24" s="146">
        <v>44</v>
      </c>
      <c r="F24" s="146">
        <v>6</v>
      </c>
      <c r="G24" s="146">
        <v>12</v>
      </c>
      <c r="H24" s="149" t="s">
        <v>216</v>
      </c>
      <c r="I24" s="157">
        <v>20</v>
      </c>
    </row>
    <row r="25" spans="1:9" ht="28" x14ac:dyDescent="0.25">
      <c r="A25" s="145">
        <v>23</v>
      </c>
      <c r="B25" s="147" t="s">
        <v>1778</v>
      </c>
      <c r="C25" s="152">
        <v>7644</v>
      </c>
      <c r="D25" s="146" t="s">
        <v>219</v>
      </c>
      <c r="E25" s="146">
        <v>106</v>
      </c>
      <c r="F25" s="146">
        <v>3</v>
      </c>
      <c r="G25" s="146">
        <v>6</v>
      </c>
      <c r="H25" s="149" t="s">
        <v>216</v>
      </c>
      <c r="I25" s="157">
        <v>14</v>
      </c>
    </row>
    <row r="26" spans="1:9" ht="28" x14ac:dyDescent="0.25">
      <c r="A26" s="145">
        <v>24</v>
      </c>
      <c r="B26" s="147" t="s">
        <v>1779</v>
      </c>
      <c r="C26" s="152">
        <v>8900</v>
      </c>
      <c r="D26" s="146" t="s">
        <v>215</v>
      </c>
      <c r="E26" s="146">
        <v>44</v>
      </c>
      <c r="F26" s="146">
        <v>6</v>
      </c>
      <c r="G26" s="146">
        <v>12</v>
      </c>
      <c r="H26" s="149" t="s">
        <v>216</v>
      </c>
      <c r="I26" s="157">
        <v>20</v>
      </c>
    </row>
    <row r="27" spans="1:9" ht="28" x14ac:dyDescent="0.25">
      <c r="A27" s="145">
        <v>25</v>
      </c>
      <c r="B27" s="147" t="s">
        <v>1780</v>
      </c>
      <c r="C27" s="152">
        <v>10540</v>
      </c>
      <c r="D27" s="146" t="s">
        <v>219</v>
      </c>
      <c r="E27" s="146">
        <v>106</v>
      </c>
      <c r="F27" s="146">
        <v>3</v>
      </c>
      <c r="G27" s="146">
        <v>6</v>
      </c>
      <c r="H27" s="149" t="s">
        <v>216</v>
      </c>
      <c r="I27" s="157">
        <v>14</v>
      </c>
    </row>
    <row r="28" spans="1:9" ht="28" x14ac:dyDescent="0.25">
      <c r="A28" s="145">
        <v>26</v>
      </c>
      <c r="B28" s="147" t="s">
        <v>1781</v>
      </c>
      <c r="C28" s="152">
        <v>10980</v>
      </c>
      <c r="D28" s="146" t="s">
        <v>215</v>
      </c>
      <c r="E28" s="146">
        <v>44</v>
      </c>
      <c r="F28" s="146">
        <v>6</v>
      </c>
      <c r="G28" s="146">
        <v>12</v>
      </c>
      <c r="H28" s="149" t="s">
        <v>216</v>
      </c>
      <c r="I28" s="157">
        <v>20</v>
      </c>
    </row>
    <row r="29" spans="1:9" ht="28" x14ac:dyDescent="0.25">
      <c r="A29" s="145">
        <v>27</v>
      </c>
      <c r="B29" s="147" t="s">
        <v>1782</v>
      </c>
      <c r="C29" s="152">
        <v>12210</v>
      </c>
      <c r="D29" s="146" t="s">
        <v>219</v>
      </c>
      <c r="E29" s="146">
        <v>106</v>
      </c>
      <c r="F29" s="146">
        <v>3</v>
      </c>
      <c r="G29" s="146">
        <v>6</v>
      </c>
      <c r="H29" s="149" t="s">
        <v>216</v>
      </c>
      <c r="I29" s="157">
        <v>14</v>
      </c>
    </row>
    <row r="30" spans="1:9" ht="28" x14ac:dyDescent="0.25">
      <c r="A30" s="145">
        <v>28</v>
      </c>
      <c r="B30" s="147" t="s">
        <v>1783</v>
      </c>
      <c r="C30" s="152">
        <v>14610</v>
      </c>
      <c r="D30" s="146" t="s">
        <v>215</v>
      </c>
      <c r="E30" s="146">
        <v>65</v>
      </c>
      <c r="F30" s="146">
        <v>6</v>
      </c>
      <c r="G30" s="146">
        <v>12</v>
      </c>
      <c r="H30" s="149" t="s">
        <v>216</v>
      </c>
      <c r="I30" s="157">
        <v>20</v>
      </c>
    </row>
    <row r="31" spans="1:9" ht="28" x14ac:dyDescent="0.25">
      <c r="A31" s="145">
        <v>29</v>
      </c>
      <c r="B31" s="147" t="s">
        <v>1784</v>
      </c>
      <c r="C31" s="152">
        <v>15560</v>
      </c>
      <c r="D31" s="146" t="s">
        <v>219</v>
      </c>
      <c r="E31" s="146">
        <v>106</v>
      </c>
      <c r="F31" s="146">
        <v>3</v>
      </c>
      <c r="G31" s="146">
        <v>6</v>
      </c>
      <c r="H31" s="149" t="s">
        <v>216</v>
      </c>
      <c r="I31" s="157">
        <v>14</v>
      </c>
    </row>
    <row r="32" spans="1:9" ht="28" x14ac:dyDescent="0.25">
      <c r="A32" s="145">
        <v>30</v>
      </c>
      <c r="B32" s="147" t="s">
        <v>1785</v>
      </c>
      <c r="C32" s="152">
        <v>15710</v>
      </c>
      <c r="D32" s="146" t="s">
        <v>215</v>
      </c>
      <c r="E32" s="146">
        <v>65</v>
      </c>
      <c r="F32" s="146">
        <v>6</v>
      </c>
      <c r="G32" s="146">
        <v>12</v>
      </c>
      <c r="H32" s="149" t="s">
        <v>216</v>
      </c>
      <c r="I32" s="157">
        <v>20</v>
      </c>
    </row>
    <row r="33" spans="1:9" ht="28" x14ac:dyDescent="0.25">
      <c r="A33" s="145">
        <v>31</v>
      </c>
      <c r="B33" s="147" t="s">
        <v>1786</v>
      </c>
      <c r="C33" s="152">
        <v>16510</v>
      </c>
      <c r="D33" s="146" t="s">
        <v>215</v>
      </c>
      <c r="E33" s="146">
        <v>65</v>
      </c>
      <c r="F33" s="146">
        <v>6</v>
      </c>
      <c r="G33" s="146">
        <v>12</v>
      </c>
      <c r="H33" s="149" t="s">
        <v>216</v>
      </c>
      <c r="I33" s="157">
        <v>20</v>
      </c>
    </row>
    <row r="34" spans="1:9" ht="28" x14ac:dyDescent="0.25">
      <c r="A34" s="145">
        <v>32</v>
      </c>
      <c r="B34" s="147" t="s">
        <v>1787</v>
      </c>
      <c r="C34" s="152">
        <v>17800</v>
      </c>
      <c r="D34" s="146" t="s">
        <v>219</v>
      </c>
      <c r="E34" s="146">
        <v>106</v>
      </c>
      <c r="F34" s="146">
        <v>3</v>
      </c>
      <c r="G34" s="146">
        <v>6</v>
      </c>
      <c r="H34" s="149" t="s">
        <v>216</v>
      </c>
      <c r="I34" s="157">
        <v>14</v>
      </c>
    </row>
    <row r="35" spans="1:9" ht="28" x14ac:dyDescent="0.25">
      <c r="A35" s="145">
        <v>33</v>
      </c>
      <c r="B35" s="147" t="s">
        <v>1788</v>
      </c>
      <c r="C35" s="152">
        <v>19080</v>
      </c>
      <c r="D35" s="146" t="s">
        <v>215</v>
      </c>
      <c r="E35" s="146">
        <v>66</v>
      </c>
      <c r="F35" s="146">
        <v>6</v>
      </c>
      <c r="G35" s="146">
        <v>12</v>
      </c>
      <c r="H35" s="149" t="s">
        <v>216</v>
      </c>
      <c r="I35" s="157">
        <v>20</v>
      </c>
    </row>
    <row r="36" spans="1:9" ht="28" x14ac:dyDescent="0.25">
      <c r="A36" s="145">
        <v>34</v>
      </c>
      <c r="B36" s="147" t="s">
        <v>1789</v>
      </c>
      <c r="C36" s="152">
        <v>21994</v>
      </c>
      <c r="D36" s="146" t="s">
        <v>219</v>
      </c>
      <c r="E36" s="146">
        <v>106</v>
      </c>
      <c r="F36" s="146">
        <v>3</v>
      </c>
      <c r="G36" s="146">
        <v>6</v>
      </c>
      <c r="H36" s="149" t="s">
        <v>216</v>
      </c>
      <c r="I36" s="157">
        <v>14</v>
      </c>
    </row>
    <row r="37" spans="1:9" ht="28" x14ac:dyDescent="0.25">
      <c r="A37" s="145">
        <v>35</v>
      </c>
      <c r="B37" s="147" t="s">
        <v>1790</v>
      </c>
      <c r="C37" s="152">
        <v>23550</v>
      </c>
      <c r="D37" s="146" t="s">
        <v>219</v>
      </c>
      <c r="E37" s="146">
        <v>106</v>
      </c>
      <c r="F37" s="146">
        <v>3</v>
      </c>
      <c r="G37" s="146">
        <v>6</v>
      </c>
      <c r="H37" s="149" t="s">
        <v>216</v>
      </c>
      <c r="I37" s="157">
        <v>14</v>
      </c>
    </row>
    <row r="38" spans="1:9" ht="28" x14ac:dyDescent="0.25">
      <c r="A38" s="145">
        <v>36</v>
      </c>
      <c r="B38" s="147" t="s">
        <v>1791</v>
      </c>
      <c r="C38" s="152">
        <v>23768</v>
      </c>
      <c r="D38" s="146" t="s">
        <v>219</v>
      </c>
      <c r="E38" s="146">
        <v>226</v>
      </c>
      <c r="F38" s="146">
        <v>22</v>
      </c>
      <c r="G38" s="146">
        <v>44</v>
      </c>
      <c r="H38" s="149" t="s">
        <v>216</v>
      </c>
      <c r="I38" s="157">
        <v>52</v>
      </c>
    </row>
    <row r="39" spans="1:9" ht="28" x14ac:dyDescent="0.25">
      <c r="A39" s="145">
        <v>37</v>
      </c>
      <c r="B39" s="147" t="s">
        <v>1792</v>
      </c>
      <c r="C39" s="152">
        <v>25185</v>
      </c>
      <c r="D39" s="146" t="s">
        <v>215</v>
      </c>
      <c r="E39" s="146">
        <v>44</v>
      </c>
      <c r="F39" s="146">
        <v>6</v>
      </c>
      <c r="G39" s="146">
        <v>12</v>
      </c>
      <c r="H39" s="149" t="s">
        <v>216</v>
      </c>
      <c r="I39" s="157">
        <v>20</v>
      </c>
    </row>
    <row r="40" spans="1:9" ht="28" x14ac:dyDescent="0.25">
      <c r="A40" s="145">
        <v>38</v>
      </c>
      <c r="B40" s="147" t="s">
        <v>1793</v>
      </c>
      <c r="C40" s="152">
        <v>26190</v>
      </c>
      <c r="D40" s="146" t="s">
        <v>219</v>
      </c>
      <c r="E40" s="146">
        <v>106</v>
      </c>
      <c r="F40" s="146">
        <v>3</v>
      </c>
      <c r="G40" s="146">
        <v>6</v>
      </c>
      <c r="H40" s="149" t="s">
        <v>216</v>
      </c>
      <c r="I40" s="157">
        <v>14</v>
      </c>
    </row>
    <row r="41" spans="1:9" ht="28" x14ac:dyDescent="0.25">
      <c r="A41" s="145">
        <v>39</v>
      </c>
      <c r="B41" s="147" t="s">
        <v>1794</v>
      </c>
      <c r="C41" s="152">
        <v>27227</v>
      </c>
      <c r="D41" s="146" t="s">
        <v>219</v>
      </c>
      <c r="E41" s="146">
        <v>106</v>
      </c>
      <c r="F41" s="146">
        <v>3</v>
      </c>
      <c r="G41" s="146">
        <v>6</v>
      </c>
      <c r="H41" s="149" t="s">
        <v>216</v>
      </c>
      <c r="I41" s="157">
        <v>14</v>
      </c>
    </row>
    <row r="42" spans="1:9" ht="28" x14ac:dyDescent="0.25">
      <c r="A42" s="145">
        <v>40</v>
      </c>
      <c r="B42" s="147" t="s">
        <v>1795</v>
      </c>
      <c r="C42" s="152">
        <v>29820</v>
      </c>
      <c r="D42" s="146" t="s">
        <v>219</v>
      </c>
      <c r="E42" s="146">
        <v>106</v>
      </c>
      <c r="F42" s="146">
        <v>3</v>
      </c>
      <c r="G42" s="146">
        <v>6</v>
      </c>
      <c r="H42" s="149" t="s">
        <v>216</v>
      </c>
      <c r="I42" s="157">
        <v>14</v>
      </c>
    </row>
    <row r="43" spans="1:9" ht="28" x14ac:dyDescent="0.25">
      <c r="A43" s="145">
        <v>41</v>
      </c>
      <c r="B43" s="147" t="s">
        <v>1796</v>
      </c>
      <c r="C43" s="152">
        <v>32696</v>
      </c>
      <c r="D43" s="146" t="s">
        <v>219</v>
      </c>
      <c r="E43" s="146">
        <v>326</v>
      </c>
      <c r="F43" s="146">
        <v>32</v>
      </c>
      <c r="G43" s="146">
        <v>64</v>
      </c>
      <c r="H43" s="149" t="s">
        <v>216</v>
      </c>
      <c r="I43" s="157">
        <v>72</v>
      </c>
    </row>
    <row r="44" spans="1:9" ht="28" x14ac:dyDescent="0.25">
      <c r="A44" s="145">
        <v>42</v>
      </c>
      <c r="B44" s="147" t="s">
        <v>1797</v>
      </c>
      <c r="C44" s="152">
        <v>34117.4</v>
      </c>
      <c r="D44" s="146" t="s">
        <v>219</v>
      </c>
      <c r="E44" s="146">
        <v>106</v>
      </c>
      <c r="F44" s="146">
        <v>3</v>
      </c>
      <c r="G44" s="146">
        <v>6</v>
      </c>
      <c r="H44" s="149" t="s">
        <v>216</v>
      </c>
      <c r="I44" s="157">
        <v>14</v>
      </c>
    </row>
    <row r="45" spans="1:9" ht="28" x14ac:dyDescent="0.25">
      <c r="A45" s="145">
        <v>43</v>
      </c>
      <c r="B45" s="147" t="s">
        <v>1798</v>
      </c>
      <c r="C45" s="152">
        <v>37100</v>
      </c>
      <c r="D45" s="146" t="s">
        <v>219</v>
      </c>
      <c r="E45" s="146">
        <v>126</v>
      </c>
      <c r="F45" s="146">
        <v>12</v>
      </c>
      <c r="G45" s="146">
        <v>24</v>
      </c>
      <c r="H45" s="149" t="s">
        <v>216</v>
      </c>
      <c r="I45" s="157">
        <v>32</v>
      </c>
    </row>
    <row r="46" spans="1:9" ht="28" x14ac:dyDescent="0.25">
      <c r="A46" s="145">
        <v>44</v>
      </c>
      <c r="B46" s="147" t="s">
        <v>1799</v>
      </c>
      <c r="C46" s="152">
        <v>43070</v>
      </c>
      <c r="D46" s="146" t="s">
        <v>219</v>
      </c>
      <c r="E46" s="146">
        <v>126</v>
      </c>
      <c r="F46" s="146">
        <v>12</v>
      </c>
      <c r="G46" s="146">
        <v>24</v>
      </c>
      <c r="H46" s="149" t="s">
        <v>216</v>
      </c>
      <c r="I46" s="157">
        <v>32</v>
      </c>
    </row>
    <row r="47" spans="1:9" ht="28" x14ac:dyDescent="0.25">
      <c r="A47" s="145">
        <v>45</v>
      </c>
      <c r="B47" s="147" t="s">
        <v>1800</v>
      </c>
      <c r="C47" s="152">
        <v>45840</v>
      </c>
      <c r="D47" s="146" t="s">
        <v>219</v>
      </c>
      <c r="E47" s="146">
        <v>106</v>
      </c>
      <c r="F47" s="146">
        <v>3</v>
      </c>
      <c r="G47" s="146">
        <v>6</v>
      </c>
      <c r="H47" s="149" t="s">
        <v>216</v>
      </c>
      <c r="I47" s="157">
        <v>14</v>
      </c>
    </row>
    <row r="48" spans="1:9" ht="28" x14ac:dyDescent="0.25">
      <c r="A48" s="145">
        <v>46</v>
      </c>
      <c r="B48" s="147" t="s">
        <v>1801</v>
      </c>
      <c r="C48" s="152">
        <v>46714</v>
      </c>
      <c r="D48" s="146" t="s">
        <v>219</v>
      </c>
      <c r="E48" s="146">
        <v>126</v>
      </c>
      <c r="F48" s="146">
        <v>12</v>
      </c>
      <c r="G48" s="146">
        <v>24</v>
      </c>
      <c r="H48" s="149" t="s">
        <v>216</v>
      </c>
      <c r="I48" s="157">
        <v>32</v>
      </c>
    </row>
    <row r="49" spans="1:9" ht="28" x14ac:dyDescent="0.25">
      <c r="A49" s="145">
        <v>47</v>
      </c>
      <c r="B49" s="147" t="s">
        <v>1802</v>
      </c>
      <c r="C49" s="152">
        <v>48558</v>
      </c>
      <c r="D49" s="146" t="s">
        <v>215</v>
      </c>
      <c r="E49" s="146">
        <v>44</v>
      </c>
      <c r="F49" s="146">
        <v>6</v>
      </c>
      <c r="G49" s="146">
        <v>12</v>
      </c>
      <c r="H49" s="149" t="s">
        <v>216</v>
      </c>
      <c r="I49" s="157">
        <v>20</v>
      </c>
    </row>
    <row r="50" spans="1:9" ht="28" x14ac:dyDescent="0.25">
      <c r="A50" s="145">
        <v>48</v>
      </c>
      <c r="B50" s="147" t="s">
        <v>1803</v>
      </c>
      <c r="C50" s="152">
        <v>49340</v>
      </c>
      <c r="D50" s="146" t="s">
        <v>219</v>
      </c>
      <c r="E50" s="146">
        <v>106</v>
      </c>
      <c r="F50" s="146">
        <v>3</v>
      </c>
      <c r="G50" s="146">
        <v>6</v>
      </c>
      <c r="H50" s="149" t="s">
        <v>216</v>
      </c>
      <c r="I50" s="157">
        <v>14</v>
      </c>
    </row>
    <row r="51" spans="1:9" ht="28" x14ac:dyDescent="0.25">
      <c r="A51" s="145">
        <v>49</v>
      </c>
      <c r="B51" s="147" t="s">
        <v>1804</v>
      </c>
      <c r="C51" s="152">
        <v>49954</v>
      </c>
      <c r="D51" s="146" t="s">
        <v>215</v>
      </c>
      <c r="E51" s="146">
        <v>66</v>
      </c>
      <c r="F51" s="146">
        <v>6</v>
      </c>
      <c r="G51" s="146">
        <v>12</v>
      </c>
      <c r="H51" s="149" t="s">
        <v>216</v>
      </c>
      <c r="I51" s="157">
        <v>20</v>
      </c>
    </row>
    <row r="52" spans="1:9" ht="28" x14ac:dyDescent="0.25">
      <c r="A52" s="145">
        <v>50</v>
      </c>
      <c r="B52" s="147" t="s">
        <v>1805</v>
      </c>
      <c r="C52" s="152">
        <v>50866.3</v>
      </c>
      <c r="D52" s="146" t="s">
        <v>215</v>
      </c>
      <c r="E52" s="146">
        <v>44</v>
      </c>
      <c r="F52" s="146">
        <v>6</v>
      </c>
      <c r="G52" s="146">
        <v>12</v>
      </c>
      <c r="H52" s="149" t="s">
        <v>216</v>
      </c>
      <c r="I52" s="157">
        <v>20</v>
      </c>
    </row>
    <row r="53" spans="1:9" ht="28" x14ac:dyDescent="0.25">
      <c r="A53" s="145">
        <v>51</v>
      </c>
      <c r="B53" s="147" t="s">
        <v>1806</v>
      </c>
      <c r="C53" s="152">
        <v>57375</v>
      </c>
      <c r="D53" s="146" t="s">
        <v>219</v>
      </c>
      <c r="E53" s="146">
        <v>126</v>
      </c>
      <c r="F53" s="146">
        <v>12</v>
      </c>
      <c r="G53" s="146">
        <v>24</v>
      </c>
      <c r="H53" s="149" t="s">
        <v>216</v>
      </c>
      <c r="I53" s="157">
        <v>32</v>
      </c>
    </row>
    <row r="54" spans="1:9" ht="28" x14ac:dyDescent="0.25">
      <c r="A54" s="145">
        <v>52</v>
      </c>
      <c r="B54" s="147" t="s">
        <v>1807</v>
      </c>
      <c r="C54" s="152">
        <v>59300</v>
      </c>
      <c r="D54" s="146" t="s">
        <v>219</v>
      </c>
      <c r="E54" s="146">
        <v>206</v>
      </c>
      <c r="F54" s="146">
        <v>20</v>
      </c>
      <c r="G54" s="146">
        <v>40</v>
      </c>
      <c r="H54" s="149" t="s">
        <v>216</v>
      </c>
      <c r="I54" s="157">
        <v>48</v>
      </c>
    </row>
    <row r="55" spans="1:9" ht="28" x14ac:dyDescent="0.25">
      <c r="A55" s="145">
        <v>53</v>
      </c>
      <c r="B55" s="147" t="s">
        <v>1808</v>
      </c>
      <c r="C55" s="152">
        <v>61150</v>
      </c>
      <c r="D55" s="146" t="s">
        <v>215</v>
      </c>
      <c r="E55" s="146">
        <v>44</v>
      </c>
      <c r="F55" s="146">
        <v>6</v>
      </c>
      <c r="G55" s="146">
        <v>12</v>
      </c>
      <c r="H55" s="149" t="s">
        <v>216</v>
      </c>
      <c r="I55" s="157">
        <v>20</v>
      </c>
    </row>
    <row r="56" spans="1:9" ht="28" x14ac:dyDescent="0.25">
      <c r="A56" s="145">
        <v>54</v>
      </c>
      <c r="B56" s="147" t="s">
        <v>1809</v>
      </c>
      <c r="C56" s="152">
        <v>64444</v>
      </c>
      <c r="D56" s="146" t="s">
        <v>219</v>
      </c>
      <c r="E56" s="146">
        <v>106</v>
      </c>
      <c r="F56" s="146">
        <v>3</v>
      </c>
      <c r="G56" s="146">
        <v>6</v>
      </c>
      <c r="H56" s="149" t="s">
        <v>216</v>
      </c>
      <c r="I56" s="157">
        <v>14</v>
      </c>
    </row>
    <row r="57" spans="1:9" ht="28" x14ac:dyDescent="0.25">
      <c r="A57" s="145">
        <v>55</v>
      </c>
      <c r="B57" s="147" t="s">
        <v>1810</v>
      </c>
      <c r="C57" s="152">
        <v>67450</v>
      </c>
      <c r="D57" s="146" t="s">
        <v>219</v>
      </c>
      <c r="E57" s="146">
        <v>106</v>
      </c>
      <c r="F57" s="146">
        <v>3</v>
      </c>
      <c r="G57" s="146">
        <v>6</v>
      </c>
      <c r="H57" s="149" t="s">
        <v>216</v>
      </c>
      <c r="I57" s="157">
        <v>14</v>
      </c>
    </row>
    <row r="58" spans="1:9" ht="28" x14ac:dyDescent="0.25">
      <c r="A58" s="145">
        <v>56</v>
      </c>
      <c r="B58" s="147" t="s">
        <v>1811</v>
      </c>
      <c r="C58" s="152">
        <v>67800</v>
      </c>
      <c r="D58" s="146" t="s">
        <v>219</v>
      </c>
      <c r="E58" s="146">
        <v>246</v>
      </c>
      <c r="F58" s="146">
        <v>24</v>
      </c>
      <c r="G58" s="146">
        <v>48</v>
      </c>
      <c r="H58" s="149" t="s">
        <v>216</v>
      </c>
      <c r="I58" s="157">
        <v>56</v>
      </c>
    </row>
    <row r="59" spans="1:9" ht="28" x14ac:dyDescent="0.25">
      <c r="A59" s="145">
        <v>57</v>
      </c>
      <c r="B59" s="147" t="s">
        <v>1812</v>
      </c>
      <c r="C59" s="152">
        <v>69630</v>
      </c>
      <c r="D59" s="146" t="s">
        <v>219</v>
      </c>
      <c r="E59" s="146">
        <v>246</v>
      </c>
      <c r="F59" s="146">
        <v>24</v>
      </c>
      <c r="G59" s="146">
        <v>48</v>
      </c>
      <c r="H59" s="149" t="s">
        <v>216</v>
      </c>
      <c r="I59" s="157">
        <v>56</v>
      </c>
    </row>
    <row r="60" spans="1:9" ht="28" x14ac:dyDescent="0.25">
      <c r="A60" s="145">
        <v>58</v>
      </c>
      <c r="B60" s="147" t="s">
        <v>1813</v>
      </c>
      <c r="C60" s="152">
        <v>70400</v>
      </c>
      <c r="D60" s="146" t="s">
        <v>219</v>
      </c>
      <c r="E60" s="146">
        <v>246</v>
      </c>
      <c r="F60" s="146">
        <v>24</v>
      </c>
      <c r="G60" s="146">
        <v>48</v>
      </c>
      <c r="H60" s="149" t="s">
        <v>216</v>
      </c>
      <c r="I60" s="157">
        <v>56</v>
      </c>
    </row>
    <row r="61" spans="1:9" ht="28" x14ac:dyDescent="0.25">
      <c r="A61" s="145">
        <v>59</v>
      </c>
      <c r="B61" s="147" t="s">
        <v>1814</v>
      </c>
      <c r="C61" s="152">
        <v>75560</v>
      </c>
      <c r="D61" s="146" t="s">
        <v>219</v>
      </c>
      <c r="E61" s="146">
        <v>106</v>
      </c>
      <c r="F61" s="146">
        <v>3</v>
      </c>
      <c r="G61" s="146">
        <v>6</v>
      </c>
      <c r="H61" s="149" t="s">
        <v>216</v>
      </c>
      <c r="I61" s="157">
        <v>14</v>
      </c>
    </row>
    <row r="62" spans="1:9" ht="28" x14ac:dyDescent="0.25">
      <c r="A62" s="145">
        <v>60</v>
      </c>
      <c r="B62" s="147" t="s">
        <v>1815</v>
      </c>
      <c r="C62" s="152">
        <v>76505</v>
      </c>
      <c r="D62" s="146" t="s">
        <v>219</v>
      </c>
      <c r="E62" s="146">
        <v>566</v>
      </c>
      <c r="F62" s="146">
        <v>56</v>
      </c>
      <c r="G62" s="146">
        <v>112</v>
      </c>
      <c r="H62" s="149" t="s">
        <v>216</v>
      </c>
      <c r="I62" s="157">
        <v>120</v>
      </c>
    </row>
    <row r="63" spans="1:9" ht="28" x14ac:dyDescent="0.25">
      <c r="A63" s="145">
        <v>61</v>
      </c>
      <c r="B63" s="147" t="s">
        <v>1816</v>
      </c>
      <c r="C63" s="152">
        <v>78160</v>
      </c>
      <c r="D63" s="146" t="s">
        <v>219</v>
      </c>
      <c r="E63" s="146">
        <v>106</v>
      </c>
      <c r="F63" s="146">
        <v>3</v>
      </c>
      <c r="G63" s="146">
        <v>6</v>
      </c>
      <c r="H63" s="149" t="s">
        <v>216</v>
      </c>
      <c r="I63" s="157">
        <v>14</v>
      </c>
    </row>
    <row r="64" spans="1:9" ht="28" x14ac:dyDescent="0.25">
      <c r="A64" s="145">
        <v>62</v>
      </c>
      <c r="B64" s="147" t="s">
        <v>1817</v>
      </c>
      <c r="C64" s="152">
        <v>82459</v>
      </c>
      <c r="D64" s="146" t="s">
        <v>215</v>
      </c>
      <c r="E64" s="146">
        <v>44</v>
      </c>
      <c r="F64" s="146">
        <v>6</v>
      </c>
      <c r="G64" s="146">
        <v>12</v>
      </c>
      <c r="H64" s="149" t="s">
        <v>216</v>
      </c>
      <c r="I64" s="157">
        <v>20</v>
      </c>
    </row>
    <row r="65" spans="1:9" ht="28" x14ac:dyDescent="0.25">
      <c r="A65" s="145">
        <v>63</v>
      </c>
      <c r="B65" s="147" t="s">
        <v>1818</v>
      </c>
      <c r="C65" s="152">
        <v>83840</v>
      </c>
      <c r="D65" s="146" t="s">
        <v>215</v>
      </c>
      <c r="E65" s="146">
        <v>44</v>
      </c>
      <c r="F65" s="146">
        <v>6</v>
      </c>
      <c r="G65" s="146">
        <v>12</v>
      </c>
      <c r="H65" s="149" t="s">
        <v>216</v>
      </c>
      <c r="I65" s="157">
        <v>20</v>
      </c>
    </row>
    <row r="66" spans="1:9" ht="28" x14ac:dyDescent="0.25">
      <c r="A66" s="145">
        <v>64</v>
      </c>
      <c r="B66" s="147" t="s">
        <v>1819</v>
      </c>
      <c r="C66" s="152">
        <v>84905</v>
      </c>
      <c r="D66" s="146" t="s">
        <v>219</v>
      </c>
      <c r="E66" s="146">
        <v>106</v>
      </c>
      <c r="F66" s="146">
        <v>3</v>
      </c>
      <c r="G66" s="146">
        <v>6</v>
      </c>
      <c r="H66" s="149" t="s">
        <v>216</v>
      </c>
      <c r="I66" s="157">
        <v>14</v>
      </c>
    </row>
    <row r="67" spans="1:9" ht="28" x14ac:dyDescent="0.25">
      <c r="A67" s="158">
        <v>65</v>
      </c>
      <c r="B67" s="159" t="s">
        <v>1820</v>
      </c>
      <c r="C67" s="160">
        <v>85838</v>
      </c>
      <c r="D67" s="161" t="s">
        <v>219</v>
      </c>
      <c r="E67" s="161">
        <v>106</v>
      </c>
      <c r="F67" s="161">
        <v>3</v>
      </c>
      <c r="G67" s="161">
        <v>6</v>
      </c>
      <c r="H67" s="162" t="s">
        <v>216</v>
      </c>
      <c r="I67" s="163">
        <v>14</v>
      </c>
    </row>
  </sheetData>
  <mergeCells count="1">
    <mergeCell ref="A1:I1"/>
  </mergeCells>
  <phoneticPr fontId="45" type="noConversion"/>
  <pageMargins left="0.75" right="0.75" top="1" bottom="1" header="0.5" footer="0.5"/>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J99"/>
  <sheetViews>
    <sheetView workbookViewId="0">
      <selection sqref="A1:J1"/>
    </sheetView>
  </sheetViews>
  <sheetFormatPr defaultColWidth="14.7265625" defaultRowHeight="14" x14ac:dyDescent="0.25"/>
  <cols>
    <col min="8" max="8" width="20.36328125" customWidth="1"/>
    <col min="9" max="10" width="8.36328125" style="1" customWidth="1"/>
  </cols>
  <sheetData>
    <row r="1" spans="1:10" ht="17.5" x14ac:dyDescent="0.25">
      <c r="A1" s="449" t="s">
        <v>2038</v>
      </c>
      <c r="B1" s="343"/>
      <c r="C1" s="343"/>
      <c r="D1" s="343"/>
      <c r="E1" s="343"/>
      <c r="F1" s="343"/>
      <c r="G1" s="343"/>
      <c r="H1" s="343"/>
      <c r="I1" s="343"/>
      <c r="J1" s="343"/>
    </row>
    <row r="2" spans="1:10" ht="28" x14ac:dyDescent="0.25">
      <c r="A2" s="57" t="s">
        <v>0</v>
      </c>
      <c r="B2" s="57" t="s">
        <v>1</v>
      </c>
      <c r="C2" s="57" t="s">
        <v>2</v>
      </c>
      <c r="D2" s="57" t="s">
        <v>3</v>
      </c>
      <c r="E2" s="57" t="s">
        <v>4</v>
      </c>
      <c r="F2" s="58" t="s">
        <v>5</v>
      </c>
      <c r="G2" s="58" t="s">
        <v>6</v>
      </c>
      <c r="H2" s="59" t="s">
        <v>7</v>
      </c>
      <c r="I2" s="344" t="s">
        <v>8</v>
      </c>
      <c r="J2" s="344"/>
    </row>
    <row r="3" spans="1:10" ht="84" x14ac:dyDescent="0.25">
      <c r="A3" s="344" t="s">
        <v>9</v>
      </c>
      <c r="B3" s="344" t="s">
        <v>10</v>
      </c>
      <c r="C3" s="344" t="s">
        <v>1017</v>
      </c>
      <c r="D3" s="57" t="s">
        <v>1018</v>
      </c>
      <c r="E3" s="60" t="s">
        <v>1019</v>
      </c>
      <c r="F3" s="58" t="s">
        <v>1020</v>
      </c>
      <c r="G3" s="58" t="s">
        <v>15</v>
      </c>
      <c r="H3" s="348" t="s">
        <v>1686</v>
      </c>
      <c r="I3" s="345"/>
      <c r="J3" s="345"/>
    </row>
    <row r="4" spans="1:10" ht="98" x14ac:dyDescent="0.25">
      <c r="A4" s="344"/>
      <c r="B4" s="344"/>
      <c r="C4" s="344"/>
      <c r="D4" s="57" t="s">
        <v>1022</v>
      </c>
      <c r="E4" s="60" t="s">
        <v>52</v>
      </c>
      <c r="F4" s="58" t="s">
        <v>1023</v>
      </c>
      <c r="G4" s="58" t="s">
        <v>15</v>
      </c>
      <c r="H4" s="348"/>
      <c r="I4" s="345"/>
      <c r="J4" s="345"/>
    </row>
    <row r="5" spans="1:10" ht="56" x14ac:dyDescent="0.25">
      <c r="A5" s="344"/>
      <c r="B5" s="344"/>
      <c r="C5" s="344"/>
      <c r="D5" s="57" t="s">
        <v>12</v>
      </c>
      <c r="E5" s="60" t="s">
        <v>13</v>
      </c>
      <c r="F5" s="58" t="s">
        <v>14</v>
      </c>
      <c r="G5" s="58" t="s">
        <v>15</v>
      </c>
      <c r="H5" s="348"/>
      <c r="I5" s="345"/>
      <c r="J5" s="345"/>
    </row>
    <row r="6" spans="1:10" ht="56" x14ac:dyDescent="0.25">
      <c r="A6" s="344"/>
      <c r="B6" s="344" t="s">
        <v>17</v>
      </c>
      <c r="C6" s="344" t="s">
        <v>18</v>
      </c>
      <c r="D6" s="57" t="s">
        <v>19</v>
      </c>
      <c r="E6" s="60" t="s">
        <v>20</v>
      </c>
      <c r="F6" s="58" t="s">
        <v>14</v>
      </c>
      <c r="G6" s="58" t="s">
        <v>15</v>
      </c>
      <c r="H6" s="348" t="s">
        <v>1687</v>
      </c>
      <c r="I6" s="345"/>
      <c r="J6" s="345"/>
    </row>
    <row r="7" spans="1:10" ht="56" x14ac:dyDescent="0.25">
      <c r="A7" s="344"/>
      <c r="B7" s="344"/>
      <c r="C7" s="344"/>
      <c r="D7" s="57" t="s">
        <v>21</v>
      </c>
      <c r="E7" s="60" t="s">
        <v>22</v>
      </c>
      <c r="F7" s="58" t="s">
        <v>14</v>
      </c>
      <c r="G7" s="58" t="s">
        <v>15</v>
      </c>
      <c r="H7" s="348"/>
      <c r="I7" s="345"/>
      <c r="J7" s="345"/>
    </row>
    <row r="8" spans="1:10" ht="70" x14ac:dyDescent="0.25">
      <c r="A8" s="344"/>
      <c r="B8" s="344" t="s">
        <v>23</v>
      </c>
      <c r="C8" s="344" t="s">
        <v>24</v>
      </c>
      <c r="D8" s="57" t="s">
        <v>25</v>
      </c>
      <c r="E8" s="60" t="s">
        <v>26</v>
      </c>
      <c r="F8" s="58" t="s">
        <v>27</v>
      </c>
      <c r="G8" s="58" t="s">
        <v>15</v>
      </c>
      <c r="H8" s="353" t="s">
        <v>1080</v>
      </c>
      <c r="I8" s="345"/>
      <c r="J8" s="345"/>
    </row>
    <row r="9" spans="1:10" ht="56" x14ac:dyDescent="0.25">
      <c r="A9" s="344"/>
      <c r="B9" s="344"/>
      <c r="C9" s="344"/>
      <c r="D9" s="57" t="s">
        <v>29</v>
      </c>
      <c r="E9" s="60" t="s">
        <v>30</v>
      </c>
      <c r="F9" s="58" t="s">
        <v>14</v>
      </c>
      <c r="G9" s="58" t="s">
        <v>15</v>
      </c>
      <c r="H9" s="353"/>
      <c r="I9" s="345"/>
      <c r="J9" s="345"/>
    </row>
    <row r="10" spans="1:10" ht="70" x14ac:dyDescent="0.25">
      <c r="A10" s="344"/>
      <c r="B10" s="344" t="s">
        <v>31</v>
      </c>
      <c r="C10" s="344" t="s">
        <v>32</v>
      </c>
      <c r="D10" s="57" t="s">
        <v>25</v>
      </c>
      <c r="E10" s="60" t="s">
        <v>33</v>
      </c>
      <c r="F10" s="58" t="s">
        <v>27</v>
      </c>
      <c r="G10" s="58" t="s">
        <v>15</v>
      </c>
      <c r="H10" s="348" t="s">
        <v>1688</v>
      </c>
      <c r="I10" s="345"/>
      <c r="J10" s="345"/>
    </row>
    <row r="11" spans="1:10" ht="56" x14ac:dyDescent="0.25">
      <c r="A11" s="344"/>
      <c r="B11" s="344"/>
      <c r="C11" s="344"/>
      <c r="D11" s="57" t="s">
        <v>35</v>
      </c>
      <c r="E11" s="60" t="s">
        <v>36</v>
      </c>
      <c r="F11" s="58" t="s">
        <v>14</v>
      </c>
      <c r="G11" s="58" t="s">
        <v>15</v>
      </c>
      <c r="H11" s="348"/>
      <c r="I11" s="345"/>
      <c r="J11" s="345"/>
    </row>
    <row r="12" spans="1:10" ht="70" x14ac:dyDescent="0.25">
      <c r="A12" s="344"/>
      <c r="B12" s="344" t="s">
        <v>761</v>
      </c>
      <c r="C12" s="344" t="s">
        <v>762</v>
      </c>
      <c r="D12" s="57" t="s">
        <v>25</v>
      </c>
      <c r="E12" s="60" t="s">
        <v>33</v>
      </c>
      <c r="F12" s="58" t="s">
        <v>27</v>
      </c>
      <c r="G12" s="58" t="s">
        <v>15</v>
      </c>
      <c r="H12" s="348" t="s">
        <v>1689</v>
      </c>
      <c r="I12" s="345"/>
      <c r="J12" s="345"/>
    </row>
    <row r="13" spans="1:10" ht="56" x14ac:dyDescent="0.25">
      <c r="A13" s="344"/>
      <c r="B13" s="344"/>
      <c r="C13" s="344"/>
      <c r="D13" s="57" t="s">
        <v>19</v>
      </c>
      <c r="E13" s="60" t="s">
        <v>22</v>
      </c>
      <c r="F13" s="58" t="s">
        <v>14</v>
      </c>
      <c r="G13" s="58" t="s">
        <v>15</v>
      </c>
      <c r="H13" s="348"/>
      <c r="I13" s="345"/>
      <c r="J13" s="345"/>
    </row>
    <row r="14" spans="1:10" ht="56" x14ac:dyDescent="0.25">
      <c r="A14" s="344" t="s">
        <v>37</v>
      </c>
      <c r="B14" s="63" t="s">
        <v>38</v>
      </c>
      <c r="C14" s="57" t="s">
        <v>39</v>
      </c>
      <c r="D14" s="57" t="s">
        <v>40</v>
      </c>
      <c r="E14" s="60" t="s">
        <v>41</v>
      </c>
      <c r="F14" s="58" t="s">
        <v>42</v>
      </c>
      <c r="G14" s="58" t="s">
        <v>15</v>
      </c>
      <c r="H14" s="59" t="s">
        <v>1690</v>
      </c>
      <c r="I14" s="345"/>
      <c r="J14" s="345"/>
    </row>
    <row r="15" spans="1:10" ht="98" x14ac:dyDescent="0.25">
      <c r="A15" s="344"/>
      <c r="B15" s="344" t="s">
        <v>44</v>
      </c>
      <c r="C15" s="344" t="s">
        <v>45</v>
      </c>
      <c r="D15" s="57" t="s">
        <v>46</v>
      </c>
      <c r="E15" s="60" t="s">
        <v>47</v>
      </c>
      <c r="F15" s="58" t="s">
        <v>48</v>
      </c>
      <c r="G15" s="58" t="s">
        <v>15</v>
      </c>
      <c r="H15" s="348" t="s">
        <v>1691</v>
      </c>
      <c r="I15" s="345" t="s">
        <v>8</v>
      </c>
      <c r="J15" s="345" t="s">
        <v>50</v>
      </c>
    </row>
    <row r="16" spans="1:10" ht="196" x14ac:dyDescent="0.25">
      <c r="A16" s="344"/>
      <c r="B16" s="344"/>
      <c r="C16" s="344"/>
      <c r="D16" s="57" t="s">
        <v>51</v>
      </c>
      <c r="E16" s="60" t="s">
        <v>52</v>
      </c>
      <c r="F16" s="58" t="s">
        <v>53</v>
      </c>
      <c r="G16" s="58" t="s">
        <v>15</v>
      </c>
      <c r="H16" s="348"/>
      <c r="I16" s="345"/>
      <c r="J16" s="345"/>
    </row>
    <row r="17" spans="1:10" ht="56" x14ac:dyDescent="0.25">
      <c r="A17" s="344"/>
      <c r="B17" s="344"/>
      <c r="C17" s="344"/>
      <c r="D17" s="57" t="s">
        <v>54</v>
      </c>
      <c r="E17" s="60" t="s">
        <v>55</v>
      </c>
      <c r="F17" s="58" t="s">
        <v>42</v>
      </c>
      <c r="G17" s="58" t="s">
        <v>56</v>
      </c>
      <c r="H17" s="348"/>
      <c r="I17" s="345"/>
      <c r="J17" s="345"/>
    </row>
    <row r="18" spans="1:10" ht="98" x14ac:dyDescent="0.25">
      <c r="A18" s="344"/>
      <c r="B18" s="344"/>
      <c r="C18" s="344"/>
      <c r="D18" s="57" t="s">
        <v>57</v>
      </c>
      <c r="E18" s="60" t="s">
        <v>47</v>
      </c>
      <c r="F18" s="58" t="s">
        <v>58</v>
      </c>
      <c r="G18" s="58" t="s">
        <v>15</v>
      </c>
      <c r="H18" s="348"/>
      <c r="I18" s="345"/>
      <c r="J18" s="345"/>
    </row>
    <row r="19" spans="1:10" ht="56" x14ac:dyDescent="0.25">
      <c r="A19" s="344"/>
      <c r="B19" s="344"/>
      <c r="C19" s="344"/>
      <c r="D19" s="57" t="s">
        <v>59</v>
      </c>
      <c r="E19" s="60" t="s">
        <v>47</v>
      </c>
      <c r="F19" s="58" t="s">
        <v>42</v>
      </c>
      <c r="G19" s="58"/>
      <c r="H19" s="348"/>
      <c r="I19" s="345"/>
      <c r="J19" s="345"/>
    </row>
    <row r="20" spans="1:10" ht="42" x14ac:dyDescent="0.25">
      <c r="A20" s="344"/>
      <c r="B20" s="344"/>
      <c r="C20" s="344"/>
      <c r="D20" s="57" t="s">
        <v>60</v>
      </c>
      <c r="E20" s="60" t="s">
        <v>61</v>
      </c>
      <c r="F20" s="58" t="s">
        <v>14</v>
      </c>
      <c r="G20" s="58"/>
      <c r="H20" s="348"/>
      <c r="I20" s="345"/>
      <c r="J20" s="345"/>
    </row>
    <row r="21" spans="1:10" ht="56" x14ac:dyDescent="0.25">
      <c r="A21" s="344"/>
      <c r="B21" s="344"/>
      <c r="C21" s="344"/>
      <c r="D21" s="57" t="s">
        <v>62</v>
      </c>
      <c r="E21" s="60" t="s">
        <v>63</v>
      </c>
      <c r="F21" s="58" t="s">
        <v>42</v>
      </c>
      <c r="G21" s="58" t="s">
        <v>15</v>
      </c>
      <c r="H21" s="348"/>
      <c r="I21" s="345"/>
      <c r="J21" s="345"/>
    </row>
    <row r="22" spans="1:10" ht="56" x14ac:dyDescent="0.25">
      <c r="A22" s="344"/>
      <c r="B22" s="344"/>
      <c r="C22" s="344"/>
      <c r="D22" s="344" t="s">
        <v>64</v>
      </c>
      <c r="E22" s="60" t="s">
        <v>65</v>
      </c>
      <c r="F22" s="58" t="s">
        <v>42</v>
      </c>
      <c r="G22" s="58" t="s">
        <v>15</v>
      </c>
      <c r="H22" s="348"/>
      <c r="I22" s="345"/>
      <c r="J22" s="345"/>
    </row>
    <row r="23" spans="1:10" ht="56" x14ac:dyDescent="0.25">
      <c r="A23" s="344"/>
      <c r="B23" s="344"/>
      <c r="C23" s="344"/>
      <c r="D23" s="344"/>
      <c r="E23" s="60" t="s">
        <v>66</v>
      </c>
      <c r="F23" s="58" t="s">
        <v>42</v>
      </c>
      <c r="G23" s="58" t="s">
        <v>15</v>
      </c>
      <c r="H23" s="348"/>
      <c r="I23" s="345"/>
      <c r="J23" s="345"/>
    </row>
    <row r="24" spans="1:10" ht="98" x14ac:dyDescent="0.25">
      <c r="A24" s="344"/>
      <c r="B24" s="344"/>
      <c r="C24" s="344"/>
      <c r="D24" s="57" t="s">
        <v>40</v>
      </c>
      <c r="E24" s="60" t="s">
        <v>47</v>
      </c>
      <c r="F24" s="58" t="s">
        <v>67</v>
      </c>
      <c r="G24" s="58" t="s">
        <v>15</v>
      </c>
      <c r="H24" s="348"/>
      <c r="I24" s="345"/>
      <c r="J24" s="345"/>
    </row>
    <row r="25" spans="1:10" ht="56" x14ac:dyDescent="0.25">
      <c r="A25" s="344"/>
      <c r="B25" s="344"/>
      <c r="C25" s="344"/>
      <c r="D25" s="57" t="s">
        <v>68</v>
      </c>
      <c r="E25" s="60" t="s">
        <v>69</v>
      </c>
      <c r="F25" s="58" t="s">
        <v>70</v>
      </c>
      <c r="G25" s="58" t="s">
        <v>15</v>
      </c>
      <c r="H25" s="348"/>
      <c r="I25" s="345"/>
      <c r="J25" s="345"/>
    </row>
    <row r="26" spans="1:10" ht="70" x14ac:dyDescent="0.25">
      <c r="A26" s="344" t="s">
        <v>71</v>
      </c>
      <c r="B26" s="57" t="s">
        <v>792</v>
      </c>
      <c r="C26" s="58" t="s">
        <v>1028</v>
      </c>
      <c r="D26" s="58" t="s">
        <v>1029</v>
      </c>
      <c r="E26" s="58" t="s">
        <v>1028</v>
      </c>
      <c r="F26" s="58" t="s">
        <v>1030</v>
      </c>
      <c r="G26" s="58" t="s">
        <v>15</v>
      </c>
      <c r="H26" s="59" t="s">
        <v>1692</v>
      </c>
      <c r="I26" s="345"/>
      <c r="J26" s="345"/>
    </row>
    <row r="27" spans="1:10" ht="70" x14ac:dyDescent="0.25">
      <c r="A27" s="344"/>
      <c r="B27" s="344" t="s">
        <v>1032</v>
      </c>
      <c r="C27" s="344" t="s">
        <v>1033</v>
      </c>
      <c r="D27" s="57" t="s">
        <v>1034</v>
      </c>
      <c r="E27" s="60" t="s">
        <v>1035</v>
      </c>
      <c r="F27" s="58" t="s">
        <v>27</v>
      </c>
      <c r="G27" s="58" t="s">
        <v>15</v>
      </c>
      <c r="H27" s="348" t="s">
        <v>1036</v>
      </c>
      <c r="I27" s="345"/>
      <c r="J27" s="345"/>
    </row>
    <row r="28" spans="1:10" ht="56" x14ac:dyDescent="0.25">
      <c r="A28" s="344"/>
      <c r="B28" s="344"/>
      <c r="C28" s="344"/>
      <c r="D28" s="57" t="s">
        <v>29</v>
      </c>
      <c r="E28" s="60" t="s">
        <v>1037</v>
      </c>
      <c r="F28" s="58" t="s">
        <v>14</v>
      </c>
      <c r="G28" s="58" t="s">
        <v>15</v>
      </c>
      <c r="H28" s="348"/>
      <c r="I28" s="345"/>
      <c r="J28" s="345"/>
    </row>
    <row r="29" spans="1:10" ht="56" x14ac:dyDescent="0.25">
      <c r="A29" s="344"/>
      <c r="B29" s="344"/>
      <c r="C29" s="344"/>
      <c r="D29" s="57" t="s">
        <v>770</v>
      </c>
      <c r="E29" s="60" t="s">
        <v>1038</v>
      </c>
      <c r="F29" s="58" t="s">
        <v>772</v>
      </c>
      <c r="G29" s="64" t="s">
        <v>15</v>
      </c>
      <c r="H29" s="348"/>
      <c r="I29" s="345"/>
      <c r="J29" s="345"/>
    </row>
    <row r="30" spans="1:10" ht="56" x14ac:dyDescent="0.25">
      <c r="A30" s="344"/>
      <c r="B30" s="344"/>
      <c r="C30" s="344"/>
      <c r="D30" s="57" t="s">
        <v>1039</v>
      </c>
      <c r="E30" s="60" t="s">
        <v>1040</v>
      </c>
      <c r="F30" s="58" t="s">
        <v>1041</v>
      </c>
      <c r="G30" s="64" t="s">
        <v>15</v>
      </c>
      <c r="H30" s="348"/>
      <c r="I30" s="345"/>
      <c r="J30" s="345"/>
    </row>
    <row r="31" spans="1:10" ht="70" x14ac:dyDescent="0.25">
      <c r="A31" s="344"/>
      <c r="B31" s="344" t="s">
        <v>766</v>
      </c>
      <c r="C31" s="344"/>
      <c r="D31" s="57" t="s">
        <v>25</v>
      </c>
      <c r="E31" s="60" t="s">
        <v>767</v>
      </c>
      <c r="F31" s="58" t="s">
        <v>27</v>
      </c>
      <c r="G31" s="64" t="s">
        <v>15</v>
      </c>
      <c r="H31" s="348"/>
      <c r="I31" s="345"/>
      <c r="J31" s="345"/>
    </row>
    <row r="32" spans="1:10" ht="56" x14ac:dyDescent="0.25">
      <c r="A32" s="344"/>
      <c r="B32" s="344"/>
      <c r="C32" s="344"/>
      <c r="D32" s="57" t="s">
        <v>29</v>
      </c>
      <c r="E32" s="60" t="s">
        <v>769</v>
      </c>
      <c r="F32" s="58" t="s">
        <v>14</v>
      </c>
      <c r="G32" s="64" t="s">
        <v>15</v>
      </c>
      <c r="H32" s="348"/>
      <c r="I32" s="345"/>
      <c r="J32" s="345"/>
    </row>
    <row r="33" spans="1:10" ht="56" x14ac:dyDescent="0.25">
      <c r="A33" s="344"/>
      <c r="B33" s="344"/>
      <c r="C33" s="344"/>
      <c r="D33" s="57" t="s">
        <v>770</v>
      </c>
      <c r="E33" s="60" t="s">
        <v>771</v>
      </c>
      <c r="F33" s="58" t="s">
        <v>772</v>
      </c>
      <c r="G33" s="64" t="s">
        <v>15</v>
      </c>
      <c r="H33" s="348"/>
      <c r="I33" s="345"/>
      <c r="J33" s="345"/>
    </row>
    <row r="34" spans="1:10" ht="56" x14ac:dyDescent="0.25">
      <c r="A34" s="344"/>
      <c r="B34" s="344" t="s">
        <v>72</v>
      </c>
      <c r="C34" s="344"/>
      <c r="D34" s="57" t="s">
        <v>74</v>
      </c>
      <c r="E34" s="60" t="s">
        <v>75</v>
      </c>
      <c r="F34" s="58" t="s">
        <v>14</v>
      </c>
      <c r="G34" s="58" t="s">
        <v>15</v>
      </c>
      <c r="H34" s="348"/>
      <c r="I34" s="345" t="s">
        <v>8</v>
      </c>
      <c r="J34" s="345" t="s">
        <v>50</v>
      </c>
    </row>
    <row r="35" spans="1:10" ht="84" x14ac:dyDescent="0.25">
      <c r="A35" s="344"/>
      <c r="B35" s="344"/>
      <c r="C35" s="344"/>
      <c r="D35" s="57" t="s">
        <v>77</v>
      </c>
      <c r="E35" s="60" t="s">
        <v>78</v>
      </c>
      <c r="F35" s="58" t="s">
        <v>78</v>
      </c>
      <c r="G35" s="58" t="s">
        <v>79</v>
      </c>
      <c r="H35" s="348"/>
      <c r="I35" s="345"/>
      <c r="J35" s="345"/>
    </row>
    <row r="36" spans="1:10" ht="56" x14ac:dyDescent="0.25">
      <c r="A36" s="344"/>
      <c r="B36" s="344"/>
      <c r="C36" s="344"/>
      <c r="D36" s="57" t="s">
        <v>68</v>
      </c>
      <c r="E36" s="60" t="s">
        <v>80</v>
      </c>
      <c r="F36" s="58" t="s">
        <v>70</v>
      </c>
      <c r="G36" s="58" t="s">
        <v>15</v>
      </c>
      <c r="H36" s="348"/>
      <c r="I36" s="345"/>
      <c r="J36" s="345"/>
    </row>
    <row r="37" spans="1:10" ht="56" x14ac:dyDescent="0.25">
      <c r="A37" s="344"/>
      <c r="B37" s="344"/>
      <c r="C37" s="344"/>
      <c r="D37" s="57" t="s">
        <v>81</v>
      </c>
      <c r="E37" s="60" t="s">
        <v>82</v>
      </c>
      <c r="F37" s="65" t="s">
        <v>83</v>
      </c>
      <c r="G37" s="58" t="s">
        <v>15</v>
      </c>
      <c r="H37" s="348"/>
      <c r="I37" s="345"/>
      <c r="J37" s="345"/>
    </row>
    <row r="38" spans="1:10" ht="56" x14ac:dyDescent="0.25">
      <c r="A38" s="344" t="s">
        <v>84</v>
      </c>
      <c r="B38" s="344" t="s">
        <v>85</v>
      </c>
      <c r="C38" s="344" t="s">
        <v>86</v>
      </c>
      <c r="D38" s="60" t="s">
        <v>87</v>
      </c>
      <c r="E38" s="60" t="s">
        <v>88</v>
      </c>
      <c r="F38" s="58" t="s">
        <v>89</v>
      </c>
      <c r="G38" s="58" t="s">
        <v>15</v>
      </c>
      <c r="H38" s="348" t="s">
        <v>1693</v>
      </c>
      <c r="I38" s="345"/>
      <c r="J38" s="345"/>
    </row>
    <row r="39" spans="1:10" ht="56" x14ac:dyDescent="0.25">
      <c r="A39" s="344"/>
      <c r="B39" s="344"/>
      <c r="C39" s="344"/>
      <c r="D39" s="60" t="s">
        <v>91</v>
      </c>
      <c r="E39" s="60" t="s">
        <v>92</v>
      </c>
      <c r="F39" s="58" t="s">
        <v>93</v>
      </c>
      <c r="G39" s="58" t="s">
        <v>15</v>
      </c>
      <c r="H39" s="348"/>
      <c r="I39" s="345"/>
      <c r="J39" s="345"/>
    </row>
    <row r="40" spans="1:10" ht="56" x14ac:dyDescent="0.25">
      <c r="A40" s="344"/>
      <c r="B40" s="344"/>
      <c r="C40" s="344"/>
      <c r="D40" s="60" t="s">
        <v>94</v>
      </c>
      <c r="E40" s="60" t="s">
        <v>95</v>
      </c>
      <c r="F40" s="58" t="s">
        <v>96</v>
      </c>
      <c r="G40" s="58" t="s">
        <v>15</v>
      </c>
      <c r="H40" s="348"/>
      <c r="I40" s="345"/>
      <c r="J40" s="345"/>
    </row>
    <row r="41" spans="1:10" ht="56" x14ac:dyDescent="0.25">
      <c r="A41" s="344"/>
      <c r="B41" s="344"/>
      <c r="C41" s="344"/>
      <c r="D41" s="60" t="s">
        <v>97</v>
      </c>
      <c r="E41" s="60" t="s">
        <v>95</v>
      </c>
      <c r="F41" s="58" t="s">
        <v>98</v>
      </c>
      <c r="G41" s="58" t="s">
        <v>15</v>
      </c>
      <c r="H41" s="348"/>
      <c r="I41" s="345"/>
      <c r="J41" s="345"/>
    </row>
    <row r="42" spans="1:10" ht="56" x14ac:dyDescent="0.25">
      <c r="A42" s="344"/>
      <c r="B42" s="344" t="s">
        <v>99</v>
      </c>
      <c r="C42" s="344"/>
      <c r="D42" s="60" t="s">
        <v>100</v>
      </c>
      <c r="E42" s="60" t="s">
        <v>101</v>
      </c>
      <c r="F42" s="58" t="s">
        <v>102</v>
      </c>
      <c r="G42" s="58" t="s">
        <v>15</v>
      </c>
      <c r="H42" s="348" t="s">
        <v>1694</v>
      </c>
      <c r="I42" s="345"/>
      <c r="J42" s="345"/>
    </row>
    <row r="43" spans="1:10" ht="56" x14ac:dyDescent="0.25">
      <c r="A43" s="344"/>
      <c r="B43" s="344"/>
      <c r="C43" s="344"/>
      <c r="D43" s="60" t="s">
        <v>104</v>
      </c>
      <c r="E43" s="60" t="s">
        <v>101</v>
      </c>
      <c r="F43" s="58" t="s">
        <v>105</v>
      </c>
      <c r="G43" s="58" t="s">
        <v>15</v>
      </c>
      <c r="H43" s="348"/>
      <c r="I43" s="345"/>
      <c r="J43" s="345"/>
    </row>
    <row r="44" spans="1:10" ht="56" x14ac:dyDescent="0.25">
      <c r="A44" s="344"/>
      <c r="B44" s="344" t="s">
        <v>106</v>
      </c>
      <c r="C44" s="344"/>
      <c r="D44" s="60" t="s">
        <v>107</v>
      </c>
      <c r="E44" s="60" t="s">
        <v>108</v>
      </c>
      <c r="F44" s="58" t="s">
        <v>96</v>
      </c>
      <c r="G44" s="58" t="s">
        <v>15</v>
      </c>
      <c r="H44" s="348" t="s">
        <v>1694</v>
      </c>
      <c r="I44" s="345"/>
      <c r="J44" s="345"/>
    </row>
    <row r="45" spans="1:10" ht="56" x14ac:dyDescent="0.25">
      <c r="A45" s="344"/>
      <c r="B45" s="344"/>
      <c r="C45" s="344"/>
      <c r="D45" s="60" t="s">
        <v>109</v>
      </c>
      <c r="E45" s="60" t="s">
        <v>108</v>
      </c>
      <c r="F45" s="58" t="s">
        <v>110</v>
      </c>
      <c r="G45" s="58" t="s">
        <v>15</v>
      </c>
      <c r="H45" s="348"/>
      <c r="I45" s="345"/>
      <c r="J45" s="345"/>
    </row>
    <row r="46" spans="1:10" ht="56" x14ac:dyDescent="0.25">
      <c r="A46" s="344"/>
      <c r="B46" s="344"/>
      <c r="C46" s="344"/>
      <c r="D46" s="60" t="s">
        <v>111</v>
      </c>
      <c r="E46" s="60" t="s">
        <v>112</v>
      </c>
      <c r="F46" s="58" t="s">
        <v>14</v>
      </c>
      <c r="G46" s="58" t="s">
        <v>15</v>
      </c>
      <c r="H46" s="348"/>
      <c r="I46" s="345"/>
      <c r="J46" s="345"/>
    </row>
    <row r="47" spans="1:10" ht="56" x14ac:dyDescent="0.25">
      <c r="A47" s="344"/>
      <c r="B47" s="344"/>
      <c r="C47" s="344"/>
      <c r="D47" s="60" t="s">
        <v>113</v>
      </c>
      <c r="E47" s="60" t="s">
        <v>108</v>
      </c>
      <c r="F47" s="58" t="s">
        <v>14</v>
      </c>
      <c r="G47" s="58" t="s">
        <v>15</v>
      </c>
      <c r="H47" s="348"/>
      <c r="I47" s="345"/>
      <c r="J47" s="345"/>
    </row>
    <row r="48" spans="1:10" ht="70" x14ac:dyDescent="0.25">
      <c r="A48" s="344"/>
      <c r="B48" s="344"/>
      <c r="C48" s="344"/>
      <c r="D48" s="60" t="s">
        <v>114</v>
      </c>
      <c r="E48" s="60" t="s">
        <v>115</v>
      </c>
      <c r="F48" s="58" t="s">
        <v>27</v>
      </c>
      <c r="G48" s="58" t="s">
        <v>15</v>
      </c>
      <c r="H48" s="348"/>
      <c r="I48" s="345"/>
      <c r="J48" s="345"/>
    </row>
    <row r="49" spans="1:10" ht="56" x14ac:dyDescent="0.25">
      <c r="A49" s="344"/>
      <c r="B49" s="344"/>
      <c r="C49" s="344"/>
      <c r="D49" s="60" t="s">
        <v>116</v>
      </c>
      <c r="E49" s="60" t="s">
        <v>108</v>
      </c>
      <c r="F49" s="58" t="s">
        <v>14</v>
      </c>
      <c r="G49" s="58" t="s">
        <v>15</v>
      </c>
      <c r="H49" s="348"/>
      <c r="I49" s="345"/>
      <c r="J49" s="345"/>
    </row>
    <row r="50" spans="1:10" ht="56" x14ac:dyDescent="0.25">
      <c r="A50" s="347" t="s">
        <v>117</v>
      </c>
      <c r="B50" s="347" t="s">
        <v>118</v>
      </c>
      <c r="C50" s="345" t="s">
        <v>119</v>
      </c>
      <c r="D50" s="66" t="s">
        <v>120</v>
      </c>
      <c r="E50" s="66" t="s">
        <v>121</v>
      </c>
      <c r="F50" s="345" t="s">
        <v>122</v>
      </c>
      <c r="G50" s="67" t="s">
        <v>123</v>
      </c>
      <c r="H50" s="356" t="s">
        <v>1694</v>
      </c>
      <c r="I50" s="345"/>
      <c r="J50" s="345"/>
    </row>
    <row r="51" spans="1:10" ht="56" x14ac:dyDescent="0.25">
      <c r="A51" s="347"/>
      <c r="B51" s="347"/>
      <c r="C51" s="345"/>
      <c r="D51" s="66" t="s">
        <v>125</v>
      </c>
      <c r="E51" s="66" t="s">
        <v>121</v>
      </c>
      <c r="F51" s="345"/>
      <c r="G51" s="67" t="s">
        <v>123</v>
      </c>
      <c r="H51" s="357"/>
      <c r="I51" s="345"/>
      <c r="J51" s="345"/>
    </row>
    <row r="52" spans="1:10" ht="56" x14ac:dyDescent="0.25">
      <c r="A52" s="347"/>
      <c r="B52" s="347"/>
      <c r="C52" s="345"/>
      <c r="D52" s="66" t="s">
        <v>126</v>
      </c>
      <c r="E52" s="66" t="s">
        <v>121</v>
      </c>
      <c r="F52" s="345"/>
      <c r="G52" s="67" t="s">
        <v>123</v>
      </c>
      <c r="H52" s="357"/>
      <c r="I52" s="345"/>
      <c r="J52" s="345"/>
    </row>
    <row r="53" spans="1:10" ht="56" x14ac:dyDescent="0.25">
      <c r="A53" s="347"/>
      <c r="B53" s="347"/>
      <c r="C53" s="345"/>
      <c r="D53" s="66" t="s">
        <v>127</v>
      </c>
      <c r="E53" s="66" t="s">
        <v>121</v>
      </c>
      <c r="F53" s="345"/>
      <c r="G53" s="67" t="s">
        <v>123</v>
      </c>
      <c r="H53" s="357"/>
      <c r="I53" s="345"/>
      <c r="J53" s="345"/>
    </row>
    <row r="54" spans="1:10" ht="56" x14ac:dyDescent="0.25">
      <c r="A54" s="347"/>
      <c r="B54" s="347" t="s">
        <v>128</v>
      </c>
      <c r="C54" s="345"/>
      <c r="D54" s="66" t="s">
        <v>129</v>
      </c>
      <c r="E54" s="66" t="s">
        <v>121</v>
      </c>
      <c r="F54" s="345"/>
      <c r="G54" s="67" t="s">
        <v>123</v>
      </c>
      <c r="H54" s="357"/>
      <c r="I54" s="345"/>
      <c r="J54" s="345"/>
    </row>
    <row r="55" spans="1:10" ht="56" x14ac:dyDescent="0.25">
      <c r="A55" s="347"/>
      <c r="B55" s="347"/>
      <c r="C55" s="345"/>
      <c r="D55" s="66" t="s">
        <v>130</v>
      </c>
      <c r="E55" s="66" t="s">
        <v>121</v>
      </c>
      <c r="F55" s="345"/>
      <c r="G55" s="67" t="s">
        <v>123</v>
      </c>
      <c r="H55" s="357"/>
      <c r="I55" s="345"/>
      <c r="J55" s="345"/>
    </row>
    <row r="56" spans="1:10" ht="56" x14ac:dyDescent="0.25">
      <c r="A56" s="347"/>
      <c r="B56" s="347"/>
      <c r="C56" s="345"/>
      <c r="D56" s="66" t="s">
        <v>131</v>
      </c>
      <c r="E56" s="66" t="s">
        <v>121</v>
      </c>
      <c r="F56" s="345"/>
      <c r="G56" s="67" t="s">
        <v>123</v>
      </c>
      <c r="H56" s="357"/>
      <c r="I56" s="345"/>
      <c r="J56" s="345"/>
    </row>
    <row r="57" spans="1:10" ht="56" x14ac:dyDescent="0.25">
      <c r="A57" s="347"/>
      <c r="B57" s="347" t="s">
        <v>132</v>
      </c>
      <c r="C57" s="345"/>
      <c r="D57" s="66" t="s">
        <v>133</v>
      </c>
      <c r="E57" s="66" t="s">
        <v>121</v>
      </c>
      <c r="F57" s="345"/>
      <c r="G57" s="67" t="s">
        <v>123</v>
      </c>
      <c r="H57" s="357"/>
      <c r="I57" s="345"/>
      <c r="J57" s="345"/>
    </row>
    <row r="58" spans="1:10" ht="56" x14ac:dyDescent="0.25">
      <c r="A58" s="347"/>
      <c r="B58" s="347"/>
      <c r="C58" s="345"/>
      <c r="D58" s="66" t="s">
        <v>127</v>
      </c>
      <c r="E58" s="66" t="s">
        <v>121</v>
      </c>
      <c r="F58" s="345"/>
      <c r="G58" s="67" t="s">
        <v>123</v>
      </c>
      <c r="H58" s="358"/>
      <c r="I58" s="345"/>
      <c r="J58" s="345"/>
    </row>
    <row r="59" spans="1:10" x14ac:dyDescent="0.25">
      <c r="A59" s="348" t="s">
        <v>134</v>
      </c>
      <c r="B59" s="351" t="s">
        <v>135</v>
      </c>
      <c r="C59" s="345" t="s">
        <v>136</v>
      </c>
      <c r="D59" s="68" t="s">
        <v>137</v>
      </c>
      <c r="E59" s="348" t="s">
        <v>138</v>
      </c>
      <c r="F59" s="430" t="s">
        <v>139</v>
      </c>
      <c r="G59" s="431"/>
      <c r="H59" s="432"/>
      <c r="I59" s="345"/>
      <c r="J59" s="345"/>
    </row>
    <row r="60" spans="1:10" x14ac:dyDescent="0.25">
      <c r="A60" s="348"/>
      <c r="B60" s="351"/>
      <c r="C60" s="345"/>
      <c r="D60" s="68" t="s">
        <v>140</v>
      </c>
      <c r="E60" s="348"/>
      <c r="F60" s="433"/>
      <c r="G60" s="391"/>
      <c r="H60" s="434"/>
      <c r="I60" s="345"/>
      <c r="J60" s="345"/>
    </row>
    <row r="61" spans="1:10" x14ac:dyDescent="0.25">
      <c r="A61" s="348"/>
      <c r="B61" s="351"/>
      <c r="C61" s="345"/>
      <c r="D61" s="68" t="s">
        <v>141</v>
      </c>
      <c r="E61" s="348"/>
      <c r="F61" s="433"/>
      <c r="G61" s="391"/>
      <c r="H61" s="434"/>
      <c r="I61" s="345"/>
      <c r="J61" s="345"/>
    </row>
    <row r="62" spans="1:10" x14ac:dyDescent="0.25">
      <c r="A62" s="348"/>
      <c r="B62" s="351"/>
      <c r="C62" s="345"/>
      <c r="D62" s="68" t="s">
        <v>142</v>
      </c>
      <c r="E62" s="348"/>
      <c r="F62" s="433"/>
      <c r="G62" s="391"/>
      <c r="H62" s="434"/>
      <c r="I62" s="345"/>
      <c r="J62" s="345"/>
    </row>
    <row r="63" spans="1:10" x14ac:dyDescent="0.25">
      <c r="A63" s="348"/>
      <c r="B63" s="351"/>
      <c r="C63" s="345"/>
      <c r="D63" s="68" t="s">
        <v>143</v>
      </c>
      <c r="E63" s="348"/>
      <c r="F63" s="433"/>
      <c r="G63" s="391"/>
      <c r="H63" s="434"/>
      <c r="I63" s="345"/>
      <c r="J63" s="345"/>
    </row>
    <row r="64" spans="1:10" x14ac:dyDescent="0.25">
      <c r="A64" s="348"/>
      <c r="B64" s="351"/>
      <c r="C64" s="345"/>
      <c r="D64" s="68" t="s">
        <v>144</v>
      </c>
      <c r="E64" s="348"/>
      <c r="F64" s="433"/>
      <c r="G64" s="391"/>
      <c r="H64" s="434"/>
      <c r="I64" s="345"/>
      <c r="J64" s="345"/>
    </row>
    <row r="65" spans="1:10" x14ac:dyDescent="0.25">
      <c r="A65" s="348"/>
      <c r="B65" s="348" t="s">
        <v>145</v>
      </c>
      <c r="C65" s="345"/>
      <c r="D65" s="59" t="s">
        <v>146</v>
      </c>
      <c r="E65" s="348" t="s">
        <v>147</v>
      </c>
      <c r="F65" s="433"/>
      <c r="G65" s="391"/>
      <c r="H65" s="434"/>
      <c r="I65" s="345"/>
      <c r="J65" s="345"/>
    </row>
    <row r="66" spans="1:10" x14ac:dyDescent="0.25">
      <c r="A66" s="348"/>
      <c r="B66" s="348"/>
      <c r="C66" s="345"/>
      <c r="D66" s="59" t="s">
        <v>148</v>
      </c>
      <c r="E66" s="348"/>
      <c r="F66" s="433"/>
      <c r="G66" s="391"/>
      <c r="H66" s="434"/>
      <c r="I66" s="345"/>
      <c r="J66" s="345"/>
    </row>
    <row r="67" spans="1:10" x14ac:dyDescent="0.25">
      <c r="A67" s="348"/>
      <c r="B67" s="348"/>
      <c r="C67" s="345"/>
      <c r="D67" s="59" t="s">
        <v>149</v>
      </c>
      <c r="E67" s="348"/>
      <c r="F67" s="433"/>
      <c r="G67" s="391"/>
      <c r="H67" s="434"/>
      <c r="I67" s="345"/>
      <c r="J67" s="345"/>
    </row>
    <row r="68" spans="1:10" x14ac:dyDescent="0.25">
      <c r="A68" s="348"/>
      <c r="B68" s="348"/>
      <c r="C68" s="345"/>
      <c r="D68" s="59" t="s">
        <v>150</v>
      </c>
      <c r="E68" s="348"/>
      <c r="F68" s="433"/>
      <c r="G68" s="391"/>
      <c r="H68" s="434"/>
      <c r="I68" s="345"/>
      <c r="J68" s="345"/>
    </row>
    <row r="69" spans="1:10" ht="28" x14ac:dyDescent="0.25">
      <c r="A69" s="348"/>
      <c r="B69" s="348" t="s">
        <v>151</v>
      </c>
      <c r="C69" s="345"/>
      <c r="D69" s="59" t="s">
        <v>152</v>
      </c>
      <c r="E69" s="348" t="s">
        <v>147</v>
      </c>
      <c r="F69" s="433"/>
      <c r="G69" s="391"/>
      <c r="H69" s="434"/>
      <c r="I69" s="345"/>
      <c r="J69" s="345"/>
    </row>
    <row r="70" spans="1:10" ht="28" x14ac:dyDescent="0.25">
      <c r="A70" s="348"/>
      <c r="B70" s="348"/>
      <c r="C70" s="345"/>
      <c r="D70" s="59" t="s">
        <v>153</v>
      </c>
      <c r="E70" s="348"/>
      <c r="F70" s="433"/>
      <c r="G70" s="391"/>
      <c r="H70" s="434"/>
      <c r="I70" s="345"/>
      <c r="J70" s="345"/>
    </row>
    <row r="71" spans="1:10" x14ac:dyDescent="0.25">
      <c r="A71" s="348"/>
      <c r="B71" s="349" t="s">
        <v>154</v>
      </c>
      <c r="C71" s="345"/>
      <c r="D71" s="69" t="s">
        <v>155</v>
      </c>
      <c r="E71" s="349" t="s">
        <v>156</v>
      </c>
      <c r="F71" s="433"/>
      <c r="G71" s="391"/>
      <c r="H71" s="434"/>
      <c r="I71" s="345"/>
      <c r="J71" s="345"/>
    </row>
    <row r="72" spans="1:10" x14ac:dyDescent="0.25">
      <c r="A72" s="348"/>
      <c r="B72" s="349"/>
      <c r="C72" s="345"/>
      <c r="D72" s="69" t="s">
        <v>157</v>
      </c>
      <c r="E72" s="349"/>
      <c r="F72" s="433"/>
      <c r="G72" s="391"/>
      <c r="H72" s="434"/>
      <c r="I72" s="345"/>
      <c r="J72" s="345"/>
    </row>
    <row r="73" spans="1:10" x14ac:dyDescent="0.25">
      <c r="A73" s="348"/>
      <c r="B73" s="349"/>
      <c r="C73" s="345"/>
      <c r="D73" s="69" t="s">
        <v>158</v>
      </c>
      <c r="E73" s="349"/>
      <c r="F73" s="433"/>
      <c r="G73" s="391"/>
      <c r="H73" s="434"/>
      <c r="I73" s="345"/>
      <c r="J73" s="345"/>
    </row>
    <row r="74" spans="1:10" x14ac:dyDescent="0.25">
      <c r="A74" s="348"/>
      <c r="B74" s="349"/>
      <c r="C74" s="345"/>
      <c r="D74" s="69" t="s">
        <v>159</v>
      </c>
      <c r="E74" s="349"/>
      <c r="F74" s="433"/>
      <c r="G74" s="391"/>
      <c r="H74" s="434"/>
      <c r="I74" s="345"/>
      <c r="J74" s="345"/>
    </row>
    <row r="75" spans="1:10" ht="15" x14ac:dyDescent="0.25">
      <c r="A75" s="348"/>
      <c r="B75" s="352" t="s">
        <v>160</v>
      </c>
      <c r="C75" s="345"/>
      <c r="D75" s="70" t="s">
        <v>161</v>
      </c>
      <c r="E75" s="354" t="s">
        <v>147</v>
      </c>
      <c r="F75" s="433"/>
      <c r="G75" s="391"/>
      <c r="H75" s="434"/>
      <c r="I75" s="345"/>
      <c r="J75" s="345"/>
    </row>
    <row r="76" spans="1:10" ht="15" x14ac:dyDescent="0.25">
      <c r="A76" s="348"/>
      <c r="B76" s="352"/>
      <c r="C76" s="345"/>
      <c r="D76" s="70" t="s">
        <v>162</v>
      </c>
      <c r="E76" s="354"/>
      <c r="F76" s="433"/>
      <c r="G76" s="391"/>
      <c r="H76" s="434"/>
      <c r="I76" s="345"/>
      <c r="J76" s="345"/>
    </row>
    <row r="77" spans="1:10" ht="28" x14ac:dyDescent="0.25">
      <c r="A77" s="349" t="s">
        <v>163</v>
      </c>
      <c r="B77" s="348" t="s">
        <v>164</v>
      </c>
      <c r="C77" s="345" t="s">
        <v>136</v>
      </c>
      <c r="D77" s="59" t="s">
        <v>165</v>
      </c>
      <c r="E77" s="59" t="s">
        <v>166</v>
      </c>
      <c r="F77" s="433"/>
      <c r="G77" s="391"/>
      <c r="H77" s="434"/>
      <c r="I77" s="345"/>
      <c r="J77" s="345"/>
    </row>
    <row r="78" spans="1:10" ht="28" x14ac:dyDescent="0.25">
      <c r="A78" s="349"/>
      <c r="B78" s="348"/>
      <c r="C78" s="345"/>
      <c r="D78" s="59" t="s">
        <v>167</v>
      </c>
      <c r="E78" s="59" t="s">
        <v>168</v>
      </c>
      <c r="F78" s="433"/>
      <c r="G78" s="391"/>
      <c r="H78" s="434"/>
      <c r="I78" s="345"/>
      <c r="J78" s="345"/>
    </row>
    <row r="79" spans="1:10" x14ac:dyDescent="0.25">
      <c r="A79" s="349"/>
      <c r="B79" s="348" t="s">
        <v>169</v>
      </c>
      <c r="C79" s="345"/>
      <c r="D79" s="59" t="s">
        <v>170</v>
      </c>
      <c r="E79" s="59" t="s">
        <v>171</v>
      </c>
      <c r="F79" s="433"/>
      <c r="G79" s="391"/>
      <c r="H79" s="434"/>
      <c r="I79" s="345"/>
      <c r="J79" s="345"/>
    </row>
    <row r="80" spans="1:10" ht="28" x14ac:dyDescent="0.25">
      <c r="A80" s="349"/>
      <c r="B80" s="348"/>
      <c r="C80" s="345"/>
      <c r="D80" s="59" t="s">
        <v>172</v>
      </c>
      <c r="E80" s="59" t="s">
        <v>173</v>
      </c>
      <c r="F80" s="433"/>
      <c r="G80" s="391"/>
      <c r="H80" s="434"/>
      <c r="I80" s="345"/>
      <c r="J80" s="345"/>
    </row>
    <row r="81" spans="1:10" x14ac:dyDescent="0.25">
      <c r="A81" s="349"/>
      <c r="B81" s="348"/>
      <c r="C81" s="345"/>
      <c r="D81" s="59" t="s">
        <v>162</v>
      </c>
      <c r="E81" s="59" t="s">
        <v>174</v>
      </c>
      <c r="F81" s="433"/>
      <c r="G81" s="391"/>
      <c r="H81" s="434"/>
      <c r="I81" s="345"/>
      <c r="J81" s="345"/>
    </row>
    <row r="82" spans="1:10" ht="28" x14ac:dyDescent="0.25">
      <c r="A82" s="349"/>
      <c r="B82" s="61" t="s">
        <v>175</v>
      </c>
      <c r="C82" s="345"/>
      <c r="D82" s="61" t="s">
        <v>176</v>
      </c>
      <c r="E82" s="61" t="s">
        <v>166</v>
      </c>
      <c r="F82" s="433"/>
      <c r="G82" s="391"/>
      <c r="H82" s="434"/>
      <c r="I82" s="345"/>
      <c r="J82" s="345"/>
    </row>
    <row r="83" spans="1:10" x14ac:dyDescent="0.25">
      <c r="A83" s="349"/>
      <c r="B83" s="349" t="s">
        <v>177</v>
      </c>
      <c r="C83" s="345"/>
      <c r="D83" s="69" t="s">
        <v>178</v>
      </c>
      <c r="E83" s="349" t="s">
        <v>179</v>
      </c>
      <c r="F83" s="433"/>
      <c r="G83" s="391"/>
      <c r="H83" s="434"/>
      <c r="I83" s="345"/>
      <c r="J83" s="345"/>
    </row>
    <row r="84" spans="1:10" x14ac:dyDescent="0.25">
      <c r="A84" s="349"/>
      <c r="B84" s="349"/>
      <c r="C84" s="345"/>
      <c r="D84" s="69" t="s">
        <v>180</v>
      </c>
      <c r="E84" s="349"/>
      <c r="F84" s="433"/>
      <c r="G84" s="391"/>
      <c r="H84" s="434"/>
      <c r="I84" s="345"/>
      <c r="J84" s="345"/>
    </row>
    <row r="85" spans="1:10" x14ac:dyDescent="0.25">
      <c r="A85" s="350" t="s">
        <v>181</v>
      </c>
      <c r="B85" s="353" t="s">
        <v>182</v>
      </c>
      <c r="C85" s="345" t="s">
        <v>136</v>
      </c>
      <c r="D85" s="61" t="s">
        <v>183</v>
      </c>
      <c r="E85" s="349" t="s">
        <v>184</v>
      </c>
      <c r="F85" s="433"/>
      <c r="G85" s="391"/>
      <c r="H85" s="434"/>
      <c r="I85" s="345"/>
      <c r="J85" s="345"/>
    </row>
    <row r="86" spans="1:10" x14ac:dyDescent="0.25">
      <c r="A86" s="350"/>
      <c r="B86" s="353"/>
      <c r="C86" s="345"/>
      <c r="D86" s="61" t="s">
        <v>185</v>
      </c>
      <c r="E86" s="349"/>
      <c r="F86" s="433"/>
      <c r="G86" s="391"/>
      <c r="H86" s="434"/>
      <c r="I86" s="345"/>
      <c r="J86" s="345"/>
    </row>
    <row r="87" spans="1:10" x14ac:dyDescent="0.25">
      <c r="A87" s="350"/>
      <c r="B87" s="353"/>
      <c r="C87" s="345"/>
      <c r="D87" s="61" t="s">
        <v>186</v>
      </c>
      <c r="E87" s="349"/>
      <c r="F87" s="433"/>
      <c r="G87" s="391"/>
      <c r="H87" s="434"/>
      <c r="I87" s="345"/>
      <c r="J87" s="345"/>
    </row>
    <row r="88" spans="1:10" x14ac:dyDescent="0.25">
      <c r="A88" s="350"/>
      <c r="B88" s="353"/>
      <c r="C88" s="345"/>
      <c r="D88" s="61" t="s">
        <v>187</v>
      </c>
      <c r="E88" s="349"/>
      <c r="F88" s="433"/>
      <c r="G88" s="391"/>
      <c r="H88" s="434"/>
      <c r="I88" s="345"/>
      <c r="J88" s="345"/>
    </row>
    <row r="89" spans="1:10" x14ac:dyDescent="0.25">
      <c r="A89" s="350"/>
      <c r="B89" s="353" t="s">
        <v>188</v>
      </c>
      <c r="C89" s="345"/>
      <c r="D89" s="61" t="s">
        <v>40</v>
      </c>
      <c r="E89" s="349" t="s">
        <v>189</v>
      </c>
      <c r="F89" s="433"/>
      <c r="G89" s="391"/>
      <c r="H89" s="434"/>
      <c r="I89" s="345"/>
      <c r="J89" s="345"/>
    </row>
    <row r="90" spans="1:10" x14ac:dyDescent="0.25">
      <c r="A90" s="350"/>
      <c r="B90" s="353"/>
      <c r="C90" s="345"/>
      <c r="D90" s="61" t="s">
        <v>190</v>
      </c>
      <c r="E90" s="349"/>
      <c r="F90" s="433"/>
      <c r="G90" s="391"/>
      <c r="H90" s="434"/>
      <c r="I90" s="345"/>
      <c r="J90" s="345"/>
    </row>
    <row r="91" spans="1:10" x14ac:dyDescent="0.25">
      <c r="A91" s="350"/>
      <c r="B91" s="353" t="s">
        <v>191</v>
      </c>
      <c r="C91" s="345"/>
      <c r="D91" s="61" t="s">
        <v>192</v>
      </c>
      <c r="E91" s="349" t="s">
        <v>189</v>
      </c>
      <c r="F91" s="433"/>
      <c r="G91" s="391"/>
      <c r="H91" s="434"/>
      <c r="I91" s="345"/>
      <c r="J91" s="345"/>
    </row>
    <row r="92" spans="1:10" x14ac:dyDescent="0.25">
      <c r="A92" s="350"/>
      <c r="B92" s="353"/>
      <c r="C92" s="345"/>
      <c r="D92" s="61" t="s">
        <v>193</v>
      </c>
      <c r="E92" s="349"/>
      <c r="F92" s="433"/>
      <c r="G92" s="391"/>
      <c r="H92" s="434"/>
      <c r="I92" s="345"/>
      <c r="J92" s="345"/>
    </row>
    <row r="93" spans="1:10" x14ac:dyDescent="0.25">
      <c r="A93" s="350"/>
      <c r="B93" s="353"/>
      <c r="C93" s="345"/>
      <c r="D93" s="61" t="s">
        <v>194</v>
      </c>
      <c r="E93" s="349"/>
      <c r="F93" s="433"/>
      <c r="G93" s="391"/>
      <c r="H93" s="434"/>
      <c r="I93" s="345"/>
      <c r="J93" s="345"/>
    </row>
    <row r="94" spans="1:10" x14ac:dyDescent="0.25">
      <c r="A94" s="350"/>
      <c r="B94" s="353"/>
      <c r="C94" s="345"/>
      <c r="D94" s="61" t="s">
        <v>190</v>
      </c>
      <c r="E94" s="349"/>
      <c r="F94" s="433"/>
      <c r="G94" s="391"/>
      <c r="H94" s="434"/>
      <c r="I94" s="345"/>
      <c r="J94" s="345"/>
    </row>
    <row r="95" spans="1:10" ht="28" x14ac:dyDescent="0.25">
      <c r="A95" s="350"/>
      <c r="B95" s="61" t="s">
        <v>195</v>
      </c>
      <c r="C95" s="345"/>
      <c r="D95" s="61" t="s">
        <v>196</v>
      </c>
      <c r="E95" s="69" t="s">
        <v>197</v>
      </c>
      <c r="F95" s="433"/>
      <c r="G95" s="391"/>
      <c r="H95" s="434"/>
      <c r="I95" s="345"/>
      <c r="J95" s="345"/>
    </row>
    <row r="96" spans="1:10" ht="28" x14ac:dyDescent="0.25">
      <c r="A96" s="350"/>
      <c r="B96" s="61" t="s">
        <v>198</v>
      </c>
      <c r="C96" s="345"/>
      <c r="D96" s="61" t="s">
        <v>199</v>
      </c>
      <c r="E96" s="69" t="s">
        <v>197</v>
      </c>
      <c r="F96" s="435"/>
      <c r="G96" s="436"/>
      <c r="H96" s="437"/>
      <c r="I96" s="345"/>
      <c r="J96" s="345"/>
    </row>
    <row r="97" spans="1:10" s="1" customFormat="1" x14ac:dyDescent="0.25">
      <c r="A97" s="345" t="s">
        <v>200</v>
      </c>
      <c r="B97" s="345"/>
      <c r="C97" s="345"/>
      <c r="D97" s="345"/>
      <c r="E97" s="345"/>
      <c r="F97" s="345"/>
      <c r="G97" s="345"/>
      <c r="H97" s="345"/>
      <c r="I97" s="345"/>
      <c r="J97" s="345"/>
    </row>
    <row r="98" spans="1:10" s="1" customFormat="1" x14ac:dyDescent="0.25">
      <c r="A98" s="346" t="s">
        <v>201</v>
      </c>
      <c r="B98" s="346"/>
      <c r="C98" s="346"/>
      <c r="D98" s="346"/>
      <c r="E98" s="346"/>
      <c r="F98" s="346"/>
      <c r="G98" s="346"/>
      <c r="H98" s="346"/>
      <c r="I98" s="346"/>
      <c r="J98" s="346"/>
    </row>
    <row r="99" spans="1:10" s="1" customFormat="1" x14ac:dyDescent="0.25">
      <c r="A99" s="346" t="s">
        <v>202</v>
      </c>
      <c r="B99" s="346"/>
      <c r="C99" s="346"/>
      <c r="D99" s="346"/>
      <c r="E99" s="346"/>
      <c r="F99" s="346"/>
      <c r="G99" s="346"/>
      <c r="H99" s="346"/>
      <c r="I99" s="346"/>
      <c r="J99" s="346"/>
    </row>
  </sheetData>
  <mergeCells count="96">
    <mergeCell ref="I3:J5"/>
    <mergeCell ref="I6:J7"/>
    <mergeCell ref="I8:J9"/>
    <mergeCell ref="I10:J11"/>
    <mergeCell ref="I12:J13"/>
    <mergeCell ref="F59:H96"/>
    <mergeCell ref="I50:J53"/>
    <mergeCell ref="I54:J56"/>
    <mergeCell ref="I57:J58"/>
    <mergeCell ref="I38:J41"/>
    <mergeCell ref="I42:J43"/>
    <mergeCell ref="I44:J49"/>
    <mergeCell ref="I59:J76"/>
    <mergeCell ref="I77:J84"/>
    <mergeCell ref="I15:I25"/>
    <mergeCell ref="I34:I37"/>
    <mergeCell ref="J15:J25"/>
    <mergeCell ref="J34:J37"/>
    <mergeCell ref="I85:J96"/>
    <mergeCell ref="I27:J30"/>
    <mergeCell ref="I31:J33"/>
    <mergeCell ref="F50:F58"/>
    <mergeCell ref="H3:H5"/>
    <mergeCell ref="H6:H7"/>
    <mergeCell ref="H8:H9"/>
    <mergeCell ref="H10:H11"/>
    <mergeCell ref="H12:H13"/>
    <mergeCell ref="H15:H25"/>
    <mergeCell ref="H27:H37"/>
    <mergeCell ref="H38:H41"/>
    <mergeCell ref="H42:H43"/>
    <mergeCell ref="H44:H49"/>
    <mergeCell ref="H50:H58"/>
    <mergeCell ref="E75:E76"/>
    <mergeCell ref="E83:E84"/>
    <mergeCell ref="E85:E88"/>
    <mergeCell ref="E89:E90"/>
    <mergeCell ref="E91:E94"/>
    <mergeCell ref="D22:D23"/>
    <mergeCell ref="E59:E64"/>
    <mergeCell ref="E65:E68"/>
    <mergeCell ref="E69:E70"/>
    <mergeCell ref="E71:E74"/>
    <mergeCell ref="B83:B84"/>
    <mergeCell ref="B85:B88"/>
    <mergeCell ref="B89:B90"/>
    <mergeCell ref="B91:B94"/>
    <mergeCell ref="C3:C5"/>
    <mergeCell ref="C6:C7"/>
    <mergeCell ref="C8:C9"/>
    <mergeCell ref="C10:C11"/>
    <mergeCell ref="C12:C13"/>
    <mergeCell ref="C15:C25"/>
    <mergeCell ref="C27:C37"/>
    <mergeCell ref="C38:C49"/>
    <mergeCell ref="C50:C58"/>
    <mergeCell ref="C59:C76"/>
    <mergeCell ref="C77:C84"/>
    <mergeCell ref="C85:C96"/>
    <mergeCell ref="B69:B70"/>
    <mergeCell ref="B71:B74"/>
    <mergeCell ref="B75:B76"/>
    <mergeCell ref="B77:B78"/>
    <mergeCell ref="B79:B81"/>
    <mergeCell ref="A98:J98"/>
    <mergeCell ref="A99:J99"/>
    <mergeCell ref="A3:A13"/>
    <mergeCell ref="A14:A25"/>
    <mergeCell ref="A26:A37"/>
    <mergeCell ref="A38:A49"/>
    <mergeCell ref="A50:A58"/>
    <mergeCell ref="A59:A76"/>
    <mergeCell ref="A77:A84"/>
    <mergeCell ref="A85:A96"/>
    <mergeCell ref="B3:B5"/>
    <mergeCell ref="B6:B7"/>
    <mergeCell ref="B8:B9"/>
    <mergeCell ref="B10:B11"/>
    <mergeCell ref="B12:B13"/>
    <mergeCell ref="B15:B25"/>
    <mergeCell ref="A1:J1"/>
    <mergeCell ref="I2:J2"/>
    <mergeCell ref="I14:J14"/>
    <mergeCell ref="I26:J26"/>
    <mergeCell ref="A97:J97"/>
    <mergeCell ref="B27:B30"/>
    <mergeCell ref="B31:B33"/>
    <mergeCell ref="B34:B37"/>
    <mergeCell ref="B38:B41"/>
    <mergeCell ref="B42:B43"/>
    <mergeCell ref="B44:B49"/>
    <mergeCell ref="B50:B53"/>
    <mergeCell ref="B54:B56"/>
    <mergeCell ref="B57:B58"/>
    <mergeCell ref="B59:B64"/>
    <mergeCell ref="B65:B68"/>
  </mergeCells>
  <phoneticPr fontId="45" type="noConversion"/>
  <pageMargins left="0.74803149606299202" right="0.74803149606299202" top="0.98425196850393704" bottom="0.98425196850393704" header="0.511811023622047" footer="0.511811023622047"/>
  <pageSetup paperSize="9" scale="9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I69"/>
  <sheetViews>
    <sheetView workbookViewId="0">
      <selection activeCell="P56" sqref="P56"/>
    </sheetView>
  </sheetViews>
  <sheetFormatPr defaultColWidth="9" defaultRowHeight="14" x14ac:dyDescent="0.25"/>
  <cols>
    <col min="1" max="2" width="9" style="11"/>
    <col min="3" max="3" width="12" style="11" customWidth="1"/>
    <col min="4" max="7" width="9" style="11"/>
    <col min="8" max="8" width="12" style="11" customWidth="1"/>
    <col min="9" max="16384" width="9" style="11"/>
  </cols>
  <sheetData>
    <row r="1" spans="1:9" ht="21" x14ac:dyDescent="0.25">
      <c r="A1" s="444" t="s">
        <v>2031</v>
      </c>
      <c r="B1" s="360"/>
      <c r="C1" s="360"/>
      <c r="D1" s="360"/>
      <c r="E1" s="360"/>
      <c r="F1" s="360"/>
      <c r="G1" s="360"/>
      <c r="H1" s="360"/>
      <c r="I1" s="361"/>
    </row>
    <row r="2" spans="1:9" ht="14.5" thickBot="1" x14ac:dyDescent="0.3">
      <c r="A2" s="164" t="s">
        <v>204</v>
      </c>
      <c r="B2" s="165" t="s">
        <v>205</v>
      </c>
      <c r="C2" s="165" t="s">
        <v>206</v>
      </c>
      <c r="D2" s="165" t="s">
        <v>207</v>
      </c>
      <c r="E2" s="165" t="s">
        <v>208</v>
      </c>
      <c r="F2" s="165" t="s">
        <v>209</v>
      </c>
      <c r="G2" s="165" t="s">
        <v>210</v>
      </c>
      <c r="H2" s="165" t="s">
        <v>211</v>
      </c>
      <c r="I2" s="177" t="s">
        <v>212</v>
      </c>
    </row>
    <row r="3" spans="1:9" ht="28" x14ac:dyDescent="0.25">
      <c r="A3" s="166">
        <v>1</v>
      </c>
      <c r="B3" s="167" t="s">
        <v>1695</v>
      </c>
      <c r="C3" s="168">
        <v>467</v>
      </c>
      <c r="D3" s="169" t="s">
        <v>219</v>
      </c>
      <c r="E3" s="169">
        <v>137</v>
      </c>
      <c r="F3" s="169">
        <v>3</v>
      </c>
      <c r="G3" s="169">
        <v>6</v>
      </c>
      <c r="H3" s="170" t="s">
        <v>216</v>
      </c>
      <c r="I3" s="178">
        <v>18</v>
      </c>
    </row>
    <row r="4" spans="1:9" ht="28" x14ac:dyDescent="0.25">
      <c r="A4" s="164">
        <v>2</v>
      </c>
      <c r="B4" s="171" t="s">
        <v>1696</v>
      </c>
      <c r="C4" s="172">
        <v>1449</v>
      </c>
      <c r="D4" s="165" t="s">
        <v>219</v>
      </c>
      <c r="E4" s="165">
        <v>137</v>
      </c>
      <c r="F4" s="165">
        <v>3</v>
      </c>
      <c r="G4" s="165">
        <v>6</v>
      </c>
      <c r="H4" s="173" t="s">
        <v>216</v>
      </c>
      <c r="I4" s="177">
        <v>18</v>
      </c>
    </row>
    <row r="5" spans="1:9" ht="28" x14ac:dyDescent="0.25">
      <c r="A5" s="164">
        <v>5</v>
      </c>
      <c r="B5" s="171" t="s">
        <v>1697</v>
      </c>
      <c r="C5" s="174">
        <v>106760</v>
      </c>
      <c r="D5" s="165" t="s">
        <v>219</v>
      </c>
      <c r="E5" s="165">
        <v>127</v>
      </c>
      <c r="F5" s="165">
        <v>3</v>
      </c>
      <c r="G5" s="165">
        <v>4</v>
      </c>
      <c r="H5" s="173" t="s">
        <v>216</v>
      </c>
      <c r="I5" s="177">
        <v>12</v>
      </c>
    </row>
    <row r="6" spans="1:9" ht="28" x14ac:dyDescent="0.25">
      <c r="A6" s="164">
        <v>6</v>
      </c>
      <c r="B6" s="171" t="s">
        <v>1698</v>
      </c>
      <c r="C6" s="174">
        <v>115482</v>
      </c>
      <c r="D6" s="165" t="s">
        <v>219</v>
      </c>
      <c r="E6" s="165">
        <v>127</v>
      </c>
      <c r="F6" s="165">
        <v>3</v>
      </c>
      <c r="G6" s="165">
        <v>4</v>
      </c>
      <c r="H6" s="173" t="s">
        <v>216</v>
      </c>
      <c r="I6" s="177">
        <v>12</v>
      </c>
    </row>
    <row r="7" spans="1:9" ht="28" x14ac:dyDescent="0.25">
      <c r="A7" s="164">
        <v>7</v>
      </c>
      <c r="B7" s="171" t="s">
        <v>1699</v>
      </c>
      <c r="C7" s="174">
        <v>154844</v>
      </c>
      <c r="D7" s="165" t="s">
        <v>219</v>
      </c>
      <c r="E7" s="165">
        <v>127</v>
      </c>
      <c r="F7" s="165">
        <v>3</v>
      </c>
      <c r="G7" s="165">
        <v>4</v>
      </c>
      <c r="H7" s="173" t="s">
        <v>216</v>
      </c>
      <c r="I7" s="177">
        <v>12</v>
      </c>
    </row>
    <row r="8" spans="1:9" x14ac:dyDescent="0.25">
      <c r="A8" s="164">
        <v>8</v>
      </c>
      <c r="B8" s="171" t="s">
        <v>1700</v>
      </c>
      <c r="C8" s="175">
        <v>86254</v>
      </c>
      <c r="D8" s="165" t="s">
        <v>219</v>
      </c>
      <c r="E8" s="165">
        <v>246</v>
      </c>
      <c r="F8" s="165">
        <v>24</v>
      </c>
      <c r="G8" s="165">
        <v>44</v>
      </c>
      <c r="H8" s="173" t="s">
        <v>216</v>
      </c>
      <c r="I8" s="177">
        <v>60</v>
      </c>
    </row>
    <row r="9" spans="1:9" ht="28" x14ac:dyDescent="0.25">
      <c r="A9" s="164">
        <v>9</v>
      </c>
      <c r="B9" s="171" t="s">
        <v>1701</v>
      </c>
      <c r="C9" s="175">
        <v>89525</v>
      </c>
      <c r="D9" s="165" t="s">
        <v>219</v>
      </c>
      <c r="E9" s="165">
        <v>246</v>
      </c>
      <c r="F9" s="165">
        <v>24</v>
      </c>
      <c r="G9" s="165">
        <v>44</v>
      </c>
      <c r="H9" s="173" t="s">
        <v>216</v>
      </c>
      <c r="I9" s="177">
        <v>60</v>
      </c>
    </row>
    <row r="10" spans="1:9" ht="28" x14ac:dyDescent="0.25">
      <c r="A10" s="164">
        <v>10</v>
      </c>
      <c r="B10" s="171" t="s">
        <v>1702</v>
      </c>
      <c r="C10" s="175">
        <v>89721</v>
      </c>
      <c r="D10" s="165" t="s">
        <v>219</v>
      </c>
      <c r="E10" s="165">
        <v>106</v>
      </c>
      <c r="F10" s="165">
        <v>3</v>
      </c>
      <c r="G10" s="165">
        <v>4</v>
      </c>
      <c r="H10" s="173" t="s">
        <v>216</v>
      </c>
      <c r="I10" s="177">
        <v>12</v>
      </c>
    </row>
    <row r="11" spans="1:9" ht="28" x14ac:dyDescent="0.25">
      <c r="A11" s="164">
        <v>12</v>
      </c>
      <c r="B11" s="171" t="s">
        <v>1703</v>
      </c>
      <c r="C11" s="175">
        <v>94100</v>
      </c>
      <c r="D11" s="165" t="s">
        <v>219</v>
      </c>
      <c r="E11" s="165">
        <v>106</v>
      </c>
      <c r="F11" s="165">
        <v>3</v>
      </c>
      <c r="G11" s="165">
        <v>4</v>
      </c>
      <c r="H11" s="173" t="s">
        <v>216</v>
      </c>
      <c r="I11" s="177">
        <v>12</v>
      </c>
    </row>
    <row r="12" spans="1:9" ht="28" x14ac:dyDescent="0.25">
      <c r="A12" s="164">
        <v>13</v>
      </c>
      <c r="B12" s="171" t="s">
        <v>1704</v>
      </c>
      <c r="C12" s="175">
        <v>94460</v>
      </c>
      <c r="D12" s="165" t="s">
        <v>219</v>
      </c>
      <c r="E12" s="165">
        <v>166</v>
      </c>
      <c r="F12" s="165">
        <v>16</v>
      </c>
      <c r="G12" s="165">
        <v>28</v>
      </c>
      <c r="H12" s="173" t="s">
        <v>216</v>
      </c>
      <c r="I12" s="177">
        <v>44</v>
      </c>
    </row>
    <row r="13" spans="1:9" ht="28" x14ac:dyDescent="0.25">
      <c r="A13" s="164">
        <v>14</v>
      </c>
      <c r="B13" s="171" t="s">
        <v>1705</v>
      </c>
      <c r="C13" s="175">
        <v>95153</v>
      </c>
      <c r="D13" s="165" t="s">
        <v>219</v>
      </c>
      <c r="E13" s="165">
        <v>186</v>
      </c>
      <c r="F13" s="165">
        <v>18</v>
      </c>
      <c r="G13" s="165">
        <v>32</v>
      </c>
      <c r="H13" s="173" t="s">
        <v>216</v>
      </c>
      <c r="I13" s="177">
        <v>48</v>
      </c>
    </row>
    <row r="14" spans="1:9" ht="28" x14ac:dyDescent="0.25">
      <c r="A14" s="164">
        <v>15</v>
      </c>
      <c r="B14" s="171" t="s">
        <v>1706</v>
      </c>
      <c r="C14" s="175">
        <v>95760</v>
      </c>
      <c r="D14" s="165" t="s">
        <v>219</v>
      </c>
      <c r="E14" s="165">
        <v>166</v>
      </c>
      <c r="F14" s="165">
        <v>16</v>
      </c>
      <c r="G14" s="165">
        <v>28</v>
      </c>
      <c r="H14" s="173" t="s">
        <v>216</v>
      </c>
      <c r="I14" s="177">
        <v>44</v>
      </c>
    </row>
    <row r="15" spans="1:9" ht="28" x14ac:dyDescent="0.25">
      <c r="A15" s="164">
        <v>16</v>
      </c>
      <c r="B15" s="171" t="s">
        <v>1707</v>
      </c>
      <c r="C15" s="175">
        <v>97049</v>
      </c>
      <c r="D15" s="165" t="s">
        <v>219</v>
      </c>
      <c r="E15" s="165">
        <v>106</v>
      </c>
      <c r="F15" s="165">
        <v>3</v>
      </c>
      <c r="G15" s="165">
        <v>4</v>
      </c>
      <c r="H15" s="173" t="s">
        <v>216</v>
      </c>
      <c r="I15" s="177">
        <v>12</v>
      </c>
    </row>
    <row r="16" spans="1:9" x14ac:dyDescent="0.25">
      <c r="A16" s="164">
        <v>17</v>
      </c>
      <c r="B16" s="171" t="s">
        <v>1708</v>
      </c>
      <c r="C16" s="175">
        <v>99157</v>
      </c>
      <c r="D16" s="165" t="s">
        <v>219</v>
      </c>
      <c r="E16" s="165">
        <v>246</v>
      </c>
      <c r="F16" s="165">
        <v>24</v>
      </c>
      <c r="G16" s="165">
        <v>44</v>
      </c>
      <c r="H16" s="173" t="s">
        <v>216</v>
      </c>
      <c r="I16" s="177">
        <v>60</v>
      </c>
    </row>
    <row r="17" spans="1:9" ht="28" x14ac:dyDescent="0.25">
      <c r="A17" s="164">
        <v>18</v>
      </c>
      <c r="B17" s="171" t="s">
        <v>1709</v>
      </c>
      <c r="C17" s="175">
        <v>99700</v>
      </c>
      <c r="D17" s="165" t="s">
        <v>219</v>
      </c>
      <c r="E17" s="165">
        <v>246</v>
      </c>
      <c r="F17" s="165">
        <v>24</v>
      </c>
      <c r="G17" s="165">
        <v>44</v>
      </c>
      <c r="H17" s="173" t="s">
        <v>216</v>
      </c>
      <c r="I17" s="177">
        <v>60</v>
      </c>
    </row>
    <row r="18" spans="1:9" ht="28" x14ac:dyDescent="0.25">
      <c r="A18" s="164">
        <v>20</v>
      </c>
      <c r="B18" s="171" t="s">
        <v>1710</v>
      </c>
      <c r="C18" s="175">
        <v>101020</v>
      </c>
      <c r="D18" s="165" t="s">
        <v>219</v>
      </c>
      <c r="E18" s="165">
        <v>106</v>
      </c>
      <c r="F18" s="165">
        <v>3</v>
      </c>
      <c r="G18" s="165">
        <v>4</v>
      </c>
      <c r="H18" s="173" t="s">
        <v>216</v>
      </c>
      <c r="I18" s="177">
        <v>12</v>
      </c>
    </row>
    <row r="19" spans="1:9" ht="28" x14ac:dyDescent="0.25">
      <c r="A19" s="164">
        <v>22</v>
      </c>
      <c r="B19" s="171" t="s">
        <v>1711</v>
      </c>
      <c r="C19" s="175">
        <v>102560</v>
      </c>
      <c r="D19" s="165" t="s">
        <v>219</v>
      </c>
      <c r="E19" s="165">
        <v>106</v>
      </c>
      <c r="F19" s="165">
        <v>3</v>
      </c>
      <c r="G19" s="165">
        <v>4</v>
      </c>
      <c r="H19" s="173" t="s">
        <v>216</v>
      </c>
      <c r="I19" s="177">
        <v>12</v>
      </c>
    </row>
    <row r="20" spans="1:9" ht="28" x14ac:dyDescent="0.25">
      <c r="A20" s="164">
        <v>25</v>
      </c>
      <c r="B20" s="171" t="s">
        <v>1712</v>
      </c>
      <c r="C20" s="175">
        <v>105980</v>
      </c>
      <c r="D20" s="165" t="s">
        <v>219</v>
      </c>
      <c r="E20" s="165">
        <v>206</v>
      </c>
      <c r="F20" s="165">
        <v>20</v>
      </c>
      <c r="G20" s="165">
        <v>36</v>
      </c>
      <c r="H20" s="173" t="s">
        <v>216</v>
      </c>
      <c r="I20" s="177">
        <v>52</v>
      </c>
    </row>
    <row r="21" spans="1:9" ht="28" x14ac:dyDescent="0.25">
      <c r="A21" s="164">
        <v>26</v>
      </c>
      <c r="B21" s="171" t="s">
        <v>1713</v>
      </c>
      <c r="C21" s="175">
        <v>106190</v>
      </c>
      <c r="D21" s="165" t="s">
        <v>219</v>
      </c>
      <c r="E21" s="165">
        <v>106</v>
      </c>
      <c r="F21" s="165">
        <v>3</v>
      </c>
      <c r="G21" s="165">
        <v>4</v>
      </c>
      <c r="H21" s="173" t="s">
        <v>216</v>
      </c>
      <c r="I21" s="177">
        <v>12</v>
      </c>
    </row>
    <row r="22" spans="1:9" ht="28" x14ac:dyDescent="0.25">
      <c r="A22" s="164">
        <v>29</v>
      </c>
      <c r="B22" s="171" t="s">
        <v>1714</v>
      </c>
      <c r="C22" s="175">
        <v>113160</v>
      </c>
      <c r="D22" s="165" t="s">
        <v>219</v>
      </c>
      <c r="E22" s="165">
        <v>286</v>
      </c>
      <c r="F22" s="165">
        <v>28</v>
      </c>
      <c r="G22" s="165">
        <v>52</v>
      </c>
      <c r="H22" s="173" t="s">
        <v>216</v>
      </c>
      <c r="I22" s="177">
        <v>68</v>
      </c>
    </row>
    <row r="23" spans="1:9" ht="28" x14ac:dyDescent="0.25">
      <c r="A23" s="164">
        <v>30</v>
      </c>
      <c r="B23" s="171" t="s">
        <v>1715</v>
      </c>
      <c r="C23" s="175">
        <v>114500</v>
      </c>
      <c r="D23" s="165" t="s">
        <v>219</v>
      </c>
      <c r="E23" s="165">
        <v>966</v>
      </c>
      <c r="F23" s="165">
        <v>96</v>
      </c>
      <c r="G23" s="165">
        <v>188</v>
      </c>
      <c r="H23" s="173" t="s">
        <v>216</v>
      </c>
      <c r="I23" s="177">
        <v>204</v>
      </c>
    </row>
    <row r="24" spans="1:9" ht="28" x14ac:dyDescent="0.25">
      <c r="A24" s="164">
        <v>32</v>
      </c>
      <c r="B24" s="171" t="s">
        <v>1716</v>
      </c>
      <c r="C24" s="175">
        <v>116053</v>
      </c>
      <c r="D24" s="165" t="s">
        <v>219</v>
      </c>
      <c r="E24" s="165">
        <v>106</v>
      </c>
      <c r="F24" s="165">
        <v>3</v>
      </c>
      <c r="G24" s="165">
        <v>4</v>
      </c>
      <c r="H24" s="173" t="s">
        <v>216</v>
      </c>
      <c r="I24" s="177">
        <v>12</v>
      </c>
    </row>
    <row r="25" spans="1:9" ht="28" x14ac:dyDescent="0.25">
      <c r="A25" s="164">
        <v>34</v>
      </c>
      <c r="B25" s="171" t="s">
        <v>1717</v>
      </c>
      <c r="C25" s="175">
        <v>117080</v>
      </c>
      <c r="D25" s="165" t="s">
        <v>219</v>
      </c>
      <c r="E25" s="165">
        <v>106</v>
      </c>
      <c r="F25" s="165">
        <v>3</v>
      </c>
      <c r="G25" s="165">
        <v>4</v>
      </c>
      <c r="H25" s="173" t="s">
        <v>216</v>
      </c>
      <c r="I25" s="177">
        <v>12</v>
      </c>
    </row>
    <row r="26" spans="1:9" ht="28" x14ac:dyDescent="0.25">
      <c r="A26" s="164">
        <v>35</v>
      </c>
      <c r="B26" s="171" t="s">
        <v>1718</v>
      </c>
      <c r="C26" s="175">
        <v>117630</v>
      </c>
      <c r="D26" s="165" t="s">
        <v>219</v>
      </c>
      <c r="E26" s="165">
        <v>686</v>
      </c>
      <c r="F26" s="165">
        <v>68</v>
      </c>
      <c r="G26" s="165">
        <v>132</v>
      </c>
      <c r="H26" s="173" t="s">
        <v>216</v>
      </c>
      <c r="I26" s="177">
        <v>148</v>
      </c>
    </row>
    <row r="27" spans="1:9" ht="28" x14ac:dyDescent="0.25">
      <c r="A27" s="164">
        <v>36</v>
      </c>
      <c r="B27" s="171" t="s">
        <v>1719</v>
      </c>
      <c r="C27" s="175">
        <v>118937.5</v>
      </c>
      <c r="D27" s="165" t="s">
        <v>219</v>
      </c>
      <c r="E27" s="165">
        <v>106</v>
      </c>
      <c r="F27" s="165">
        <v>3</v>
      </c>
      <c r="G27" s="165">
        <v>4</v>
      </c>
      <c r="H27" s="173" t="s">
        <v>216</v>
      </c>
      <c r="I27" s="177">
        <v>12</v>
      </c>
    </row>
    <row r="28" spans="1:9" ht="28" x14ac:dyDescent="0.25">
      <c r="A28" s="164">
        <v>37</v>
      </c>
      <c r="B28" s="171" t="s">
        <v>1720</v>
      </c>
      <c r="C28" s="175">
        <v>119775</v>
      </c>
      <c r="D28" s="165" t="s">
        <v>219</v>
      </c>
      <c r="E28" s="165">
        <v>226</v>
      </c>
      <c r="F28" s="165">
        <v>22</v>
      </c>
      <c r="G28" s="165">
        <v>40</v>
      </c>
      <c r="H28" s="173" t="s">
        <v>216</v>
      </c>
      <c r="I28" s="177">
        <v>56</v>
      </c>
    </row>
    <row r="29" spans="1:9" ht="28" x14ac:dyDescent="0.25">
      <c r="A29" s="164">
        <v>38</v>
      </c>
      <c r="B29" s="171" t="s">
        <v>1721</v>
      </c>
      <c r="C29" s="175">
        <v>122450</v>
      </c>
      <c r="D29" s="165" t="s">
        <v>219</v>
      </c>
      <c r="E29" s="165">
        <v>226</v>
      </c>
      <c r="F29" s="165">
        <v>22</v>
      </c>
      <c r="G29" s="165">
        <v>40</v>
      </c>
      <c r="H29" s="173" t="s">
        <v>216</v>
      </c>
      <c r="I29" s="177">
        <v>56</v>
      </c>
    </row>
    <row r="30" spans="1:9" ht="28" x14ac:dyDescent="0.25">
      <c r="A30" s="164">
        <v>39</v>
      </c>
      <c r="B30" s="171" t="s">
        <v>1722</v>
      </c>
      <c r="C30" s="175">
        <v>122833</v>
      </c>
      <c r="D30" s="165" t="s">
        <v>219</v>
      </c>
      <c r="E30" s="165">
        <v>106</v>
      </c>
      <c r="F30" s="165">
        <v>3</v>
      </c>
      <c r="G30" s="165">
        <v>4</v>
      </c>
      <c r="H30" s="173" t="s">
        <v>216</v>
      </c>
      <c r="I30" s="177">
        <v>12</v>
      </c>
    </row>
    <row r="31" spans="1:9" ht="28" x14ac:dyDescent="0.25">
      <c r="A31" s="164">
        <v>43</v>
      </c>
      <c r="B31" s="171" t="s">
        <v>1723</v>
      </c>
      <c r="C31" s="175">
        <v>129210</v>
      </c>
      <c r="D31" s="165" t="s">
        <v>219</v>
      </c>
      <c r="E31" s="165">
        <v>106</v>
      </c>
      <c r="F31" s="165">
        <v>3</v>
      </c>
      <c r="G31" s="165">
        <v>4</v>
      </c>
      <c r="H31" s="173" t="s">
        <v>216</v>
      </c>
      <c r="I31" s="177">
        <v>12</v>
      </c>
    </row>
    <row r="32" spans="1:9" ht="28" x14ac:dyDescent="0.25">
      <c r="A32" s="164">
        <v>45</v>
      </c>
      <c r="B32" s="171" t="s">
        <v>1724</v>
      </c>
      <c r="C32" s="175">
        <v>130033</v>
      </c>
      <c r="D32" s="165" t="s">
        <v>219</v>
      </c>
      <c r="E32" s="165">
        <v>106</v>
      </c>
      <c r="F32" s="165">
        <v>3</v>
      </c>
      <c r="G32" s="165">
        <v>4</v>
      </c>
      <c r="H32" s="173" t="s">
        <v>216</v>
      </c>
      <c r="I32" s="177">
        <v>12</v>
      </c>
    </row>
    <row r="33" spans="1:9" ht="28" x14ac:dyDescent="0.25">
      <c r="A33" s="164">
        <v>46</v>
      </c>
      <c r="B33" s="171" t="s">
        <v>1725</v>
      </c>
      <c r="C33" s="175">
        <v>133120</v>
      </c>
      <c r="D33" s="165" t="s">
        <v>219</v>
      </c>
      <c r="E33" s="165">
        <v>106</v>
      </c>
      <c r="F33" s="165">
        <v>3</v>
      </c>
      <c r="G33" s="165">
        <v>4</v>
      </c>
      <c r="H33" s="173" t="s">
        <v>216</v>
      </c>
      <c r="I33" s="177">
        <v>12</v>
      </c>
    </row>
    <row r="34" spans="1:9" ht="28" x14ac:dyDescent="0.25">
      <c r="A34" s="164">
        <v>48</v>
      </c>
      <c r="B34" s="171" t="s">
        <v>1726</v>
      </c>
      <c r="C34" s="175">
        <v>133850</v>
      </c>
      <c r="D34" s="165" t="s">
        <v>219</v>
      </c>
      <c r="E34" s="165">
        <v>586</v>
      </c>
      <c r="F34" s="165">
        <v>58</v>
      </c>
      <c r="G34" s="165">
        <v>112</v>
      </c>
      <c r="H34" s="173" t="s">
        <v>216</v>
      </c>
      <c r="I34" s="177">
        <v>128</v>
      </c>
    </row>
    <row r="35" spans="1:9" ht="28" x14ac:dyDescent="0.25">
      <c r="A35" s="164">
        <v>49</v>
      </c>
      <c r="B35" s="171" t="s">
        <v>1727</v>
      </c>
      <c r="C35" s="175">
        <v>134460</v>
      </c>
      <c r="D35" s="165" t="s">
        <v>219</v>
      </c>
      <c r="E35" s="165">
        <v>106</v>
      </c>
      <c r="F35" s="165">
        <v>3</v>
      </c>
      <c r="G35" s="165">
        <v>4</v>
      </c>
      <c r="H35" s="173" t="s">
        <v>216</v>
      </c>
      <c r="I35" s="177">
        <v>12</v>
      </c>
    </row>
    <row r="36" spans="1:9" ht="28" x14ac:dyDescent="0.25">
      <c r="A36" s="164">
        <v>50</v>
      </c>
      <c r="B36" s="171" t="s">
        <v>1728</v>
      </c>
      <c r="C36" s="175">
        <v>135936</v>
      </c>
      <c r="D36" s="165" t="s">
        <v>219</v>
      </c>
      <c r="E36" s="165">
        <v>106</v>
      </c>
      <c r="F36" s="165">
        <v>3</v>
      </c>
      <c r="G36" s="165">
        <v>4</v>
      </c>
      <c r="H36" s="173" t="s">
        <v>216</v>
      </c>
      <c r="I36" s="177">
        <v>12</v>
      </c>
    </row>
    <row r="37" spans="1:9" ht="28" x14ac:dyDescent="0.25">
      <c r="A37" s="164">
        <v>51</v>
      </c>
      <c r="B37" s="171" t="s">
        <v>1729</v>
      </c>
      <c r="C37" s="175">
        <v>136650</v>
      </c>
      <c r="D37" s="165" t="s">
        <v>219</v>
      </c>
      <c r="E37" s="165">
        <v>285</v>
      </c>
      <c r="F37" s="165">
        <v>22</v>
      </c>
      <c r="G37" s="165">
        <v>40</v>
      </c>
      <c r="H37" s="173" t="s">
        <v>216</v>
      </c>
      <c r="I37" s="177">
        <v>56</v>
      </c>
    </row>
    <row r="38" spans="1:9" ht="28" x14ac:dyDescent="0.25">
      <c r="A38" s="164">
        <v>53</v>
      </c>
      <c r="B38" s="171" t="s">
        <v>1730</v>
      </c>
      <c r="C38" s="175">
        <v>140135</v>
      </c>
      <c r="D38" s="165" t="s">
        <v>219</v>
      </c>
      <c r="E38" s="165">
        <v>106</v>
      </c>
      <c r="F38" s="165">
        <v>3</v>
      </c>
      <c r="G38" s="165">
        <v>4</v>
      </c>
      <c r="H38" s="173" t="s">
        <v>216</v>
      </c>
      <c r="I38" s="177">
        <v>12</v>
      </c>
    </row>
    <row r="39" spans="1:9" ht="28" x14ac:dyDescent="0.25">
      <c r="A39" s="164">
        <v>55</v>
      </c>
      <c r="B39" s="171" t="s">
        <v>1731</v>
      </c>
      <c r="C39" s="175">
        <v>141780</v>
      </c>
      <c r="D39" s="165" t="s">
        <v>219</v>
      </c>
      <c r="E39" s="165">
        <v>206</v>
      </c>
      <c r="F39" s="165">
        <v>20</v>
      </c>
      <c r="G39" s="165">
        <v>36</v>
      </c>
      <c r="H39" s="173" t="s">
        <v>216</v>
      </c>
      <c r="I39" s="177">
        <v>52</v>
      </c>
    </row>
    <row r="40" spans="1:9" ht="28" x14ac:dyDescent="0.25">
      <c r="A40" s="164">
        <v>58</v>
      </c>
      <c r="B40" s="171" t="s">
        <v>1732</v>
      </c>
      <c r="C40" s="175">
        <v>151925</v>
      </c>
      <c r="D40" s="165" t="s">
        <v>219</v>
      </c>
      <c r="E40" s="165">
        <v>106</v>
      </c>
      <c r="F40" s="165">
        <v>3</v>
      </c>
      <c r="G40" s="165">
        <v>4</v>
      </c>
      <c r="H40" s="173" t="s">
        <v>216</v>
      </c>
      <c r="I40" s="177">
        <v>12</v>
      </c>
    </row>
    <row r="41" spans="1:9" ht="28" x14ac:dyDescent="0.25">
      <c r="A41" s="164">
        <v>59</v>
      </c>
      <c r="B41" s="171" t="s">
        <v>1733</v>
      </c>
      <c r="C41" s="175">
        <v>152735</v>
      </c>
      <c r="D41" s="165" t="s">
        <v>219</v>
      </c>
      <c r="E41" s="165">
        <v>106</v>
      </c>
      <c r="F41" s="165">
        <v>3</v>
      </c>
      <c r="G41" s="165">
        <v>4</v>
      </c>
      <c r="H41" s="173" t="s">
        <v>216</v>
      </c>
      <c r="I41" s="177">
        <v>12</v>
      </c>
    </row>
    <row r="42" spans="1:9" x14ac:dyDescent="0.25">
      <c r="A42" s="164">
        <v>60</v>
      </c>
      <c r="B42" s="165" t="s">
        <v>1734</v>
      </c>
      <c r="C42" s="165">
        <v>153476</v>
      </c>
      <c r="D42" s="165" t="s">
        <v>219</v>
      </c>
      <c r="E42" s="165">
        <v>106</v>
      </c>
      <c r="F42" s="165">
        <v>3</v>
      </c>
      <c r="G42" s="165">
        <v>4</v>
      </c>
      <c r="H42" s="173" t="s">
        <v>216</v>
      </c>
      <c r="I42" s="177">
        <v>12</v>
      </c>
    </row>
    <row r="43" spans="1:9" x14ac:dyDescent="0.25">
      <c r="A43" s="164">
        <v>63</v>
      </c>
      <c r="B43" s="165" t="s">
        <v>1735</v>
      </c>
      <c r="C43" s="165">
        <v>156348</v>
      </c>
      <c r="D43" s="165" t="s">
        <v>219</v>
      </c>
      <c r="E43" s="165">
        <v>106</v>
      </c>
      <c r="F43" s="165">
        <v>3</v>
      </c>
      <c r="G43" s="165">
        <v>4</v>
      </c>
      <c r="H43" s="173" t="s">
        <v>216</v>
      </c>
      <c r="I43" s="177">
        <v>12</v>
      </c>
    </row>
    <row r="44" spans="1:9" x14ac:dyDescent="0.25">
      <c r="A44" s="164">
        <v>64</v>
      </c>
      <c r="B44" s="165" t="s">
        <v>1736</v>
      </c>
      <c r="C44" s="165">
        <v>158462</v>
      </c>
      <c r="D44" s="165" t="s">
        <v>219</v>
      </c>
      <c r="E44" s="165">
        <v>245</v>
      </c>
      <c r="F44" s="165">
        <v>24</v>
      </c>
      <c r="G44" s="165">
        <v>44</v>
      </c>
      <c r="H44" s="173" t="s">
        <v>216</v>
      </c>
      <c r="I44" s="177">
        <v>60</v>
      </c>
    </row>
    <row r="45" spans="1:9" x14ac:dyDescent="0.25">
      <c r="A45" s="164">
        <v>6</v>
      </c>
      <c r="B45" s="165" t="s">
        <v>1737</v>
      </c>
      <c r="C45" s="165">
        <v>159543</v>
      </c>
      <c r="D45" s="165" t="s">
        <v>219</v>
      </c>
      <c r="E45" s="165">
        <v>106</v>
      </c>
      <c r="F45" s="165">
        <v>3</v>
      </c>
      <c r="G45" s="165">
        <v>4</v>
      </c>
      <c r="H45" s="173" t="s">
        <v>216</v>
      </c>
      <c r="I45" s="177">
        <v>12</v>
      </c>
    </row>
    <row r="46" spans="1:9" ht="28" x14ac:dyDescent="0.25">
      <c r="A46" s="164">
        <v>57</v>
      </c>
      <c r="B46" s="171" t="s">
        <v>1738</v>
      </c>
      <c r="C46" s="175">
        <v>148492.5</v>
      </c>
      <c r="D46" s="165" t="s">
        <v>267</v>
      </c>
      <c r="E46" s="165">
        <v>3819</v>
      </c>
      <c r="F46" s="165">
        <v>142</v>
      </c>
      <c r="G46" s="165">
        <v>260</v>
      </c>
      <c r="H46" s="173" t="s">
        <v>216</v>
      </c>
      <c r="I46" s="177">
        <v>372</v>
      </c>
    </row>
    <row r="47" spans="1:9" x14ac:dyDescent="0.25">
      <c r="A47" s="164">
        <v>3</v>
      </c>
      <c r="B47" s="165" t="s">
        <v>796</v>
      </c>
      <c r="C47" s="172">
        <v>1660</v>
      </c>
      <c r="D47" s="165" t="s">
        <v>215</v>
      </c>
      <c r="E47" s="165">
        <v>44</v>
      </c>
      <c r="F47" s="165">
        <v>3</v>
      </c>
      <c r="G47" s="165">
        <v>4</v>
      </c>
      <c r="H47" s="173" t="s">
        <v>216</v>
      </c>
      <c r="I47" s="177">
        <v>12</v>
      </c>
    </row>
    <row r="48" spans="1:9" x14ac:dyDescent="0.25">
      <c r="A48" s="164">
        <v>4</v>
      </c>
      <c r="B48" s="165" t="s">
        <v>1739</v>
      </c>
      <c r="C48" s="176">
        <v>200</v>
      </c>
      <c r="D48" s="165" t="s">
        <v>215</v>
      </c>
      <c r="E48" s="165">
        <v>44</v>
      </c>
      <c r="F48" s="165">
        <v>3</v>
      </c>
      <c r="G48" s="165">
        <v>4</v>
      </c>
      <c r="H48" s="173" t="s">
        <v>216</v>
      </c>
      <c r="I48" s="177">
        <v>12</v>
      </c>
    </row>
    <row r="49" spans="1:9" ht="28" x14ac:dyDescent="0.25">
      <c r="A49" s="164">
        <v>11</v>
      </c>
      <c r="B49" s="171" t="s">
        <v>1740</v>
      </c>
      <c r="C49" s="175">
        <v>91161</v>
      </c>
      <c r="D49" s="165" t="s">
        <v>215</v>
      </c>
      <c r="E49" s="165">
        <v>66</v>
      </c>
      <c r="F49" s="165">
        <v>6</v>
      </c>
      <c r="G49" s="165">
        <v>8</v>
      </c>
      <c r="H49" s="173" t="s">
        <v>216</v>
      </c>
      <c r="I49" s="177">
        <v>24</v>
      </c>
    </row>
    <row r="50" spans="1:9" ht="28" x14ac:dyDescent="0.25">
      <c r="A50" s="164">
        <v>19</v>
      </c>
      <c r="B50" s="171" t="s">
        <v>1741</v>
      </c>
      <c r="C50" s="175">
        <v>100710</v>
      </c>
      <c r="D50" s="165" t="s">
        <v>215</v>
      </c>
      <c r="E50" s="165">
        <v>44</v>
      </c>
      <c r="F50" s="165">
        <v>6</v>
      </c>
      <c r="G50" s="165">
        <v>8</v>
      </c>
      <c r="H50" s="173" t="s">
        <v>216</v>
      </c>
      <c r="I50" s="177">
        <v>24</v>
      </c>
    </row>
    <row r="51" spans="1:9" ht="28" x14ac:dyDescent="0.25">
      <c r="A51" s="164">
        <v>21</v>
      </c>
      <c r="B51" s="171" t="s">
        <v>1742</v>
      </c>
      <c r="C51" s="175">
        <v>101962</v>
      </c>
      <c r="D51" s="165" t="s">
        <v>215</v>
      </c>
      <c r="E51" s="165">
        <v>44</v>
      </c>
      <c r="F51" s="165">
        <v>6</v>
      </c>
      <c r="G51" s="165">
        <v>8</v>
      </c>
      <c r="H51" s="173" t="s">
        <v>216</v>
      </c>
      <c r="I51" s="177">
        <v>24</v>
      </c>
    </row>
    <row r="52" spans="1:9" ht="28" x14ac:dyDescent="0.25">
      <c r="A52" s="164">
        <v>23</v>
      </c>
      <c r="B52" s="171" t="s">
        <v>1743</v>
      </c>
      <c r="C52" s="175">
        <v>104850</v>
      </c>
      <c r="D52" s="165" t="s">
        <v>215</v>
      </c>
      <c r="E52" s="165">
        <v>44</v>
      </c>
      <c r="F52" s="165">
        <v>6</v>
      </c>
      <c r="G52" s="165">
        <v>8</v>
      </c>
      <c r="H52" s="173" t="s">
        <v>216</v>
      </c>
      <c r="I52" s="177">
        <v>24</v>
      </c>
    </row>
    <row r="53" spans="1:9" ht="28" x14ac:dyDescent="0.25">
      <c r="A53" s="164">
        <v>24</v>
      </c>
      <c r="B53" s="171" t="s">
        <v>1744</v>
      </c>
      <c r="C53" s="175">
        <v>105602</v>
      </c>
      <c r="D53" s="165" t="s">
        <v>215</v>
      </c>
      <c r="E53" s="165">
        <v>44</v>
      </c>
      <c r="F53" s="165">
        <v>6</v>
      </c>
      <c r="G53" s="165">
        <v>8</v>
      </c>
      <c r="H53" s="173" t="s">
        <v>216</v>
      </c>
      <c r="I53" s="177">
        <v>24</v>
      </c>
    </row>
    <row r="54" spans="1:9" ht="28" x14ac:dyDescent="0.25">
      <c r="A54" s="164">
        <v>27</v>
      </c>
      <c r="B54" s="171" t="s">
        <v>1745</v>
      </c>
      <c r="C54" s="175">
        <v>109180</v>
      </c>
      <c r="D54" s="165" t="s">
        <v>215</v>
      </c>
      <c r="E54" s="165">
        <v>44</v>
      </c>
      <c r="F54" s="165">
        <v>6</v>
      </c>
      <c r="G54" s="165">
        <v>8</v>
      </c>
      <c r="H54" s="173" t="s">
        <v>216</v>
      </c>
      <c r="I54" s="177">
        <v>24</v>
      </c>
    </row>
    <row r="55" spans="1:9" ht="28" x14ac:dyDescent="0.25">
      <c r="A55" s="164">
        <v>28</v>
      </c>
      <c r="B55" s="171" t="s">
        <v>1746</v>
      </c>
      <c r="C55" s="175">
        <v>110105</v>
      </c>
      <c r="D55" s="165" t="s">
        <v>215</v>
      </c>
      <c r="E55" s="165">
        <v>66</v>
      </c>
      <c r="F55" s="165">
        <v>6</v>
      </c>
      <c r="G55" s="165">
        <v>8</v>
      </c>
      <c r="H55" s="173" t="s">
        <v>216</v>
      </c>
      <c r="I55" s="177">
        <v>24</v>
      </c>
    </row>
    <row r="56" spans="1:9" ht="28" x14ac:dyDescent="0.25">
      <c r="A56" s="164">
        <v>31</v>
      </c>
      <c r="B56" s="171" t="s">
        <v>1747</v>
      </c>
      <c r="C56" s="175">
        <v>114974</v>
      </c>
      <c r="D56" s="165" t="s">
        <v>215</v>
      </c>
      <c r="E56" s="165">
        <v>44</v>
      </c>
      <c r="F56" s="165">
        <v>6</v>
      </c>
      <c r="G56" s="165">
        <v>8</v>
      </c>
      <c r="H56" s="173" t="s">
        <v>216</v>
      </c>
      <c r="I56" s="177">
        <v>24</v>
      </c>
    </row>
    <row r="57" spans="1:9" ht="28" x14ac:dyDescent="0.25">
      <c r="A57" s="164">
        <v>33</v>
      </c>
      <c r="B57" s="171" t="s">
        <v>1748</v>
      </c>
      <c r="C57" s="175">
        <v>116662</v>
      </c>
      <c r="D57" s="165" t="s">
        <v>215</v>
      </c>
      <c r="E57" s="165">
        <v>86</v>
      </c>
      <c r="F57" s="165">
        <v>8</v>
      </c>
      <c r="G57" s="165">
        <v>12</v>
      </c>
      <c r="H57" s="173" t="s">
        <v>216</v>
      </c>
      <c r="I57" s="177">
        <v>28</v>
      </c>
    </row>
    <row r="58" spans="1:9" ht="28" x14ac:dyDescent="0.25">
      <c r="A58" s="164">
        <v>40</v>
      </c>
      <c r="B58" s="171" t="s">
        <v>1749</v>
      </c>
      <c r="C58" s="175">
        <v>124209</v>
      </c>
      <c r="D58" s="165" t="s">
        <v>215</v>
      </c>
      <c r="E58" s="165">
        <v>86</v>
      </c>
      <c r="F58" s="165">
        <v>8</v>
      </c>
      <c r="G58" s="165">
        <v>12</v>
      </c>
      <c r="H58" s="173" t="s">
        <v>216</v>
      </c>
      <c r="I58" s="177">
        <v>28</v>
      </c>
    </row>
    <row r="59" spans="1:9" ht="28" x14ac:dyDescent="0.25">
      <c r="A59" s="164">
        <v>41</v>
      </c>
      <c r="B59" s="171" t="s">
        <v>1750</v>
      </c>
      <c r="C59" s="175">
        <v>128356</v>
      </c>
      <c r="D59" s="165" t="s">
        <v>215</v>
      </c>
      <c r="E59" s="165">
        <v>86</v>
      </c>
      <c r="F59" s="165">
        <v>8</v>
      </c>
      <c r="G59" s="165">
        <v>12</v>
      </c>
      <c r="H59" s="173" t="s">
        <v>216</v>
      </c>
      <c r="I59" s="177">
        <v>28</v>
      </c>
    </row>
    <row r="60" spans="1:9" ht="28" x14ac:dyDescent="0.25">
      <c r="A60" s="164">
        <v>42</v>
      </c>
      <c r="B60" s="171" t="s">
        <v>1751</v>
      </c>
      <c r="C60" s="175">
        <v>129146</v>
      </c>
      <c r="D60" s="165" t="s">
        <v>215</v>
      </c>
      <c r="E60" s="165">
        <v>44</v>
      </c>
      <c r="F60" s="165">
        <v>6</v>
      </c>
      <c r="G60" s="165">
        <v>8</v>
      </c>
      <c r="H60" s="173" t="s">
        <v>216</v>
      </c>
      <c r="I60" s="177">
        <v>24</v>
      </c>
    </row>
    <row r="61" spans="1:9" ht="28" x14ac:dyDescent="0.25">
      <c r="A61" s="164">
        <v>44</v>
      </c>
      <c r="B61" s="171" t="s">
        <v>1752</v>
      </c>
      <c r="C61" s="175">
        <v>129368</v>
      </c>
      <c r="D61" s="165" t="s">
        <v>215</v>
      </c>
      <c r="E61" s="165">
        <v>44</v>
      </c>
      <c r="F61" s="165">
        <v>6</v>
      </c>
      <c r="G61" s="165">
        <v>8</v>
      </c>
      <c r="H61" s="173" t="s">
        <v>216</v>
      </c>
      <c r="I61" s="177">
        <v>24</v>
      </c>
    </row>
    <row r="62" spans="1:9" ht="28" x14ac:dyDescent="0.25">
      <c r="A62" s="164">
        <v>47</v>
      </c>
      <c r="B62" s="171" t="s">
        <v>1753</v>
      </c>
      <c r="C62" s="175">
        <v>133368</v>
      </c>
      <c r="D62" s="165" t="s">
        <v>215</v>
      </c>
      <c r="E62" s="165">
        <v>66</v>
      </c>
      <c r="F62" s="165">
        <v>6</v>
      </c>
      <c r="G62" s="165">
        <v>8</v>
      </c>
      <c r="H62" s="173" t="s">
        <v>216</v>
      </c>
      <c r="I62" s="177">
        <v>24</v>
      </c>
    </row>
    <row r="63" spans="1:9" ht="28" x14ac:dyDescent="0.25">
      <c r="A63" s="164">
        <v>52</v>
      </c>
      <c r="B63" s="171" t="s">
        <v>1754</v>
      </c>
      <c r="C63" s="175">
        <v>139830</v>
      </c>
      <c r="D63" s="165" t="s">
        <v>215</v>
      </c>
      <c r="E63" s="165">
        <v>66</v>
      </c>
      <c r="F63" s="165">
        <v>6</v>
      </c>
      <c r="G63" s="165">
        <v>8</v>
      </c>
      <c r="H63" s="173" t="s">
        <v>216</v>
      </c>
      <c r="I63" s="177">
        <v>24</v>
      </c>
    </row>
    <row r="64" spans="1:9" ht="28" x14ac:dyDescent="0.25">
      <c r="A64" s="164">
        <v>54</v>
      </c>
      <c r="B64" s="171" t="s">
        <v>1755</v>
      </c>
      <c r="C64" s="175">
        <v>141572</v>
      </c>
      <c r="D64" s="165" t="s">
        <v>215</v>
      </c>
      <c r="E64" s="165">
        <v>66</v>
      </c>
      <c r="F64" s="165">
        <v>6</v>
      </c>
      <c r="G64" s="165">
        <v>8</v>
      </c>
      <c r="H64" s="173" t="s">
        <v>216</v>
      </c>
      <c r="I64" s="177">
        <v>24</v>
      </c>
    </row>
    <row r="65" spans="1:9" ht="28" x14ac:dyDescent="0.25">
      <c r="A65" s="164">
        <v>56</v>
      </c>
      <c r="B65" s="171" t="s">
        <v>1756</v>
      </c>
      <c r="C65" s="175">
        <v>141865</v>
      </c>
      <c r="D65" s="165" t="s">
        <v>215</v>
      </c>
      <c r="E65" s="165">
        <v>86</v>
      </c>
      <c r="F65" s="165">
        <v>8</v>
      </c>
      <c r="G65" s="165">
        <v>12</v>
      </c>
      <c r="H65" s="173" t="s">
        <v>216</v>
      </c>
      <c r="I65" s="177">
        <v>28</v>
      </c>
    </row>
    <row r="66" spans="1:9" x14ac:dyDescent="0.25">
      <c r="A66" s="164">
        <v>61</v>
      </c>
      <c r="B66" s="165" t="s">
        <v>1757</v>
      </c>
      <c r="C66" s="165">
        <v>154140</v>
      </c>
      <c r="D66" s="165" t="s">
        <v>215</v>
      </c>
      <c r="E66" s="165">
        <v>44</v>
      </c>
      <c r="F66" s="165">
        <v>6</v>
      </c>
      <c r="G66" s="165">
        <v>8</v>
      </c>
      <c r="H66" s="173" t="s">
        <v>216</v>
      </c>
      <c r="I66" s="177">
        <v>24</v>
      </c>
    </row>
    <row r="67" spans="1:9" x14ac:dyDescent="0.25">
      <c r="A67" s="164">
        <v>62</v>
      </c>
      <c r="B67" s="165" t="s">
        <v>1758</v>
      </c>
      <c r="C67" s="165">
        <v>155925</v>
      </c>
      <c r="D67" s="165" t="s">
        <v>215</v>
      </c>
      <c r="E67" s="165">
        <v>96</v>
      </c>
      <c r="F67" s="165">
        <v>6</v>
      </c>
      <c r="G67" s="165">
        <v>8</v>
      </c>
      <c r="H67" s="173" t="s">
        <v>216</v>
      </c>
      <c r="I67" s="177">
        <v>24</v>
      </c>
    </row>
    <row r="68" spans="1:9" x14ac:dyDescent="0.25">
      <c r="A68" s="164">
        <v>65</v>
      </c>
      <c r="B68" s="165" t="s">
        <v>1529</v>
      </c>
      <c r="C68" s="165">
        <v>158872</v>
      </c>
      <c r="D68" s="165" t="s">
        <v>215</v>
      </c>
      <c r="E68" s="165">
        <v>66</v>
      </c>
      <c r="F68" s="165">
        <v>6</v>
      </c>
      <c r="G68" s="165">
        <v>8</v>
      </c>
      <c r="H68" s="173" t="s">
        <v>216</v>
      </c>
      <c r="I68" s="177">
        <v>24</v>
      </c>
    </row>
    <row r="69" spans="1:9" ht="21" x14ac:dyDescent="0.25">
      <c r="A69" s="179" t="s">
        <v>1759</v>
      </c>
      <c r="B69" s="180"/>
      <c r="C69" s="180"/>
      <c r="D69" s="180"/>
      <c r="E69" s="180"/>
      <c r="F69" s="180"/>
      <c r="G69" s="180"/>
      <c r="H69" s="180"/>
      <c r="I69" s="181"/>
    </row>
  </sheetData>
  <sortState xmlns:xlrd2="http://schemas.microsoft.com/office/spreadsheetml/2017/richdata2" ref="A2:I69">
    <sortCondition ref="D2"/>
  </sortState>
  <mergeCells count="1">
    <mergeCell ref="A1:I1"/>
  </mergeCells>
  <phoneticPr fontId="45" type="noConversion"/>
  <pageMargins left="0.75" right="0.75" top="1" bottom="1" header="0.5" footer="0.5"/>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J87"/>
  <sheetViews>
    <sheetView workbookViewId="0">
      <selection sqref="A1:J1"/>
    </sheetView>
  </sheetViews>
  <sheetFormatPr defaultColWidth="9" defaultRowHeight="14" x14ac:dyDescent="0.25"/>
  <cols>
    <col min="1" max="1" width="8.36328125" style="1" customWidth="1"/>
    <col min="2" max="2" width="12.36328125" style="1" customWidth="1"/>
    <col min="3" max="3" width="20.6328125" style="1" customWidth="1"/>
    <col min="4" max="4" width="10.26953125" style="1" customWidth="1"/>
    <col min="5" max="5" width="17.90625" style="1" customWidth="1"/>
    <col min="6" max="6" width="27.6328125" style="1" customWidth="1"/>
    <col min="7" max="7" width="29.7265625" style="1" customWidth="1"/>
    <col min="8" max="8" width="22" style="2" customWidth="1"/>
    <col min="9" max="10" width="7" style="1" customWidth="1"/>
    <col min="11" max="16384" width="9" style="1"/>
  </cols>
  <sheetData>
    <row r="1" spans="1:10" ht="17.5" x14ac:dyDescent="0.25">
      <c r="A1" s="449" t="s">
        <v>2039</v>
      </c>
      <c r="B1" s="343"/>
      <c r="C1" s="343"/>
      <c r="D1" s="343"/>
      <c r="E1" s="343"/>
      <c r="F1" s="343"/>
      <c r="G1" s="343"/>
      <c r="H1" s="343"/>
      <c r="I1" s="343"/>
      <c r="J1" s="343"/>
    </row>
    <row r="2" spans="1:10" ht="28" x14ac:dyDescent="0.25">
      <c r="A2" s="57" t="s">
        <v>0</v>
      </c>
      <c r="B2" s="57" t="s">
        <v>1</v>
      </c>
      <c r="C2" s="57" t="s">
        <v>2</v>
      </c>
      <c r="D2" s="57" t="s">
        <v>3</v>
      </c>
      <c r="E2" s="57" t="s">
        <v>4</v>
      </c>
      <c r="F2" s="58" t="s">
        <v>5</v>
      </c>
      <c r="G2" s="58" t="s">
        <v>6</v>
      </c>
      <c r="H2" s="57" t="s">
        <v>7</v>
      </c>
      <c r="I2" s="344" t="s">
        <v>8</v>
      </c>
      <c r="J2" s="344"/>
    </row>
    <row r="3" spans="1:10" ht="28" x14ac:dyDescent="0.25">
      <c r="A3" s="344" t="s">
        <v>9</v>
      </c>
      <c r="B3" s="58" t="s">
        <v>10</v>
      </c>
      <c r="C3" s="57" t="s">
        <v>11</v>
      </c>
      <c r="D3" s="57" t="s">
        <v>12</v>
      </c>
      <c r="E3" s="60" t="s">
        <v>13</v>
      </c>
      <c r="F3" s="58" t="s">
        <v>14</v>
      </c>
      <c r="G3" s="58" t="s">
        <v>15</v>
      </c>
      <c r="H3" s="57" t="s">
        <v>16</v>
      </c>
      <c r="I3" s="345"/>
      <c r="J3" s="345"/>
    </row>
    <row r="4" spans="1:10" ht="28" x14ac:dyDescent="0.25">
      <c r="A4" s="344"/>
      <c r="B4" s="344" t="s">
        <v>17</v>
      </c>
      <c r="C4" s="344" t="s">
        <v>18</v>
      </c>
      <c r="D4" s="57" t="s">
        <v>19</v>
      </c>
      <c r="E4" s="60" t="s">
        <v>20</v>
      </c>
      <c r="F4" s="58" t="s">
        <v>14</v>
      </c>
      <c r="G4" s="58" t="s">
        <v>15</v>
      </c>
      <c r="H4" s="344" t="s">
        <v>16</v>
      </c>
      <c r="I4" s="345"/>
      <c r="J4" s="345"/>
    </row>
    <row r="5" spans="1:10" ht="28" x14ac:dyDescent="0.25">
      <c r="A5" s="344"/>
      <c r="B5" s="344"/>
      <c r="C5" s="344"/>
      <c r="D5" s="57" t="s">
        <v>21</v>
      </c>
      <c r="E5" s="60" t="s">
        <v>22</v>
      </c>
      <c r="F5" s="58" t="s">
        <v>14</v>
      </c>
      <c r="G5" s="58" t="s">
        <v>15</v>
      </c>
      <c r="H5" s="344"/>
      <c r="I5" s="345"/>
      <c r="J5" s="345"/>
    </row>
    <row r="6" spans="1:10" ht="56" x14ac:dyDescent="0.25">
      <c r="A6" s="344"/>
      <c r="B6" s="344" t="s">
        <v>23</v>
      </c>
      <c r="C6" s="344" t="s">
        <v>24</v>
      </c>
      <c r="D6" s="57" t="s">
        <v>25</v>
      </c>
      <c r="E6" s="60" t="s">
        <v>26</v>
      </c>
      <c r="F6" s="58" t="s">
        <v>27</v>
      </c>
      <c r="G6" s="58" t="s">
        <v>15</v>
      </c>
      <c r="H6" s="355" t="s">
        <v>28</v>
      </c>
      <c r="I6" s="345"/>
      <c r="J6" s="345"/>
    </row>
    <row r="7" spans="1:10" ht="28" x14ac:dyDescent="0.25">
      <c r="A7" s="344"/>
      <c r="B7" s="344"/>
      <c r="C7" s="344"/>
      <c r="D7" s="57" t="s">
        <v>29</v>
      </c>
      <c r="E7" s="60" t="s">
        <v>30</v>
      </c>
      <c r="F7" s="58" t="s">
        <v>14</v>
      </c>
      <c r="G7" s="58" t="s">
        <v>15</v>
      </c>
      <c r="H7" s="355"/>
      <c r="I7" s="345"/>
      <c r="J7" s="345"/>
    </row>
    <row r="8" spans="1:10" ht="42" x14ac:dyDescent="0.25">
      <c r="A8" s="344"/>
      <c r="B8" s="344" t="s">
        <v>31</v>
      </c>
      <c r="C8" s="344" t="s">
        <v>32</v>
      </c>
      <c r="D8" s="57" t="s">
        <v>25</v>
      </c>
      <c r="E8" s="60" t="s">
        <v>33</v>
      </c>
      <c r="F8" s="58" t="s">
        <v>27</v>
      </c>
      <c r="G8" s="58" t="s">
        <v>15</v>
      </c>
      <c r="H8" s="344" t="s">
        <v>34</v>
      </c>
      <c r="I8" s="345"/>
      <c r="J8" s="345"/>
    </row>
    <row r="9" spans="1:10" ht="28" x14ac:dyDescent="0.25">
      <c r="A9" s="344"/>
      <c r="B9" s="344"/>
      <c r="C9" s="344"/>
      <c r="D9" s="57" t="s">
        <v>35</v>
      </c>
      <c r="E9" s="60" t="s">
        <v>36</v>
      </c>
      <c r="F9" s="58" t="s">
        <v>14</v>
      </c>
      <c r="G9" s="58" t="s">
        <v>15</v>
      </c>
      <c r="H9" s="344"/>
      <c r="I9" s="345"/>
      <c r="J9" s="345"/>
    </row>
    <row r="10" spans="1:10" ht="42" x14ac:dyDescent="0.25">
      <c r="A10" s="344" t="s">
        <v>37</v>
      </c>
      <c r="B10" s="63" t="s">
        <v>38</v>
      </c>
      <c r="C10" s="57" t="s">
        <v>39</v>
      </c>
      <c r="D10" s="57" t="s">
        <v>40</v>
      </c>
      <c r="E10" s="60" t="s">
        <v>41</v>
      </c>
      <c r="F10" s="58" t="s">
        <v>42</v>
      </c>
      <c r="G10" s="58" t="s">
        <v>15</v>
      </c>
      <c r="H10" s="57" t="s">
        <v>43</v>
      </c>
      <c r="I10" s="345"/>
      <c r="J10" s="345"/>
    </row>
    <row r="11" spans="1:10" ht="56" x14ac:dyDescent="0.25">
      <c r="A11" s="344"/>
      <c r="B11" s="344" t="s">
        <v>44</v>
      </c>
      <c r="C11" s="344" t="s">
        <v>45</v>
      </c>
      <c r="D11" s="57" t="s">
        <v>46</v>
      </c>
      <c r="E11" s="60" t="s">
        <v>47</v>
      </c>
      <c r="F11" s="58" t="s">
        <v>48</v>
      </c>
      <c r="G11" s="58" t="s">
        <v>15</v>
      </c>
      <c r="H11" s="344" t="s">
        <v>49</v>
      </c>
      <c r="I11" s="345" t="s">
        <v>8</v>
      </c>
      <c r="J11" s="345" t="s">
        <v>50</v>
      </c>
    </row>
    <row r="12" spans="1:10" ht="112" x14ac:dyDescent="0.25">
      <c r="A12" s="344"/>
      <c r="B12" s="344"/>
      <c r="C12" s="344"/>
      <c r="D12" s="57" t="s">
        <v>51</v>
      </c>
      <c r="E12" s="60" t="s">
        <v>52</v>
      </c>
      <c r="F12" s="58" t="s">
        <v>53</v>
      </c>
      <c r="G12" s="58" t="s">
        <v>15</v>
      </c>
      <c r="H12" s="344"/>
      <c r="I12" s="345"/>
      <c r="J12" s="345"/>
    </row>
    <row r="13" spans="1:10" ht="28" x14ac:dyDescent="0.25">
      <c r="A13" s="344"/>
      <c r="B13" s="344"/>
      <c r="C13" s="344"/>
      <c r="D13" s="57" t="s">
        <v>54</v>
      </c>
      <c r="E13" s="60" t="s">
        <v>55</v>
      </c>
      <c r="F13" s="58" t="s">
        <v>42</v>
      </c>
      <c r="G13" s="58" t="s">
        <v>56</v>
      </c>
      <c r="H13" s="344"/>
      <c r="I13" s="345"/>
      <c r="J13" s="345"/>
    </row>
    <row r="14" spans="1:10" ht="56" x14ac:dyDescent="0.25">
      <c r="A14" s="344"/>
      <c r="B14" s="344"/>
      <c r="C14" s="344"/>
      <c r="D14" s="57" t="s">
        <v>57</v>
      </c>
      <c r="E14" s="60" t="s">
        <v>47</v>
      </c>
      <c r="F14" s="58" t="s">
        <v>58</v>
      </c>
      <c r="G14" s="58" t="s">
        <v>15</v>
      </c>
      <c r="H14" s="344"/>
      <c r="I14" s="345"/>
      <c r="J14" s="345"/>
    </row>
    <row r="15" spans="1:10" ht="28" x14ac:dyDescent="0.25">
      <c r="A15" s="344"/>
      <c r="B15" s="344"/>
      <c r="C15" s="344"/>
      <c r="D15" s="57" t="s">
        <v>59</v>
      </c>
      <c r="E15" s="60" t="s">
        <v>47</v>
      </c>
      <c r="F15" s="58" t="s">
        <v>42</v>
      </c>
      <c r="G15" s="58"/>
      <c r="H15" s="344"/>
      <c r="I15" s="345"/>
      <c r="J15" s="345"/>
    </row>
    <row r="16" spans="1:10" ht="42" x14ac:dyDescent="0.25">
      <c r="A16" s="344"/>
      <c r="B16" s="344"/>
      <c r="C16" s="344"/>
      <c r="D16" s="57" t="s">
        <v>60</v>
      </c>
      <c r="E16" s="60" t="s">
        <v>61</v>
      </c>
      <c r="F16" s="58" t="s">
        <v>14</v>
      </c>
      <c r="G16" s="58"/>
      <c r="H16" s="344"/>
      <c r="I16" s="345"/>
      <c r="J16" s="345"/>
    </row>
    <row r="17" spans="1:10" ht="28" x14ac:dyDescent="0.25">
      <c r="A17" s="344"/>
      <c r="B17" s="344"/>
      <c r="C17" s="344"/>
      <c r="D17" s="57" t="s">
        <v>62</v>
      </c>
      <c r="E17" s="60" t="s">
        <v>63</v>
      </c>
      <c r="F17" s="58" t="s">
        <v>42</v>
      </c>
      <c r="G17" s="58" t="s">
        <v>15</v>
      </c>
      <c r="H17" s="344"/>
      <c r="I17" s="345"/>
      <c r="J17" s="345"/>
    </row>
    <row r="18" spans="1:10" ht="28" x14ac:dyDescent="0.25">
      <c r="A18" s="344"/>
      <c r="B18" s="344"/>
      <c r="C18" s="344"/>
      <c r="D18" s="344" t="s">
        <v>64</v>
      </c>
      <c r="E18" s="60" t="s">
        <v>65</v>
      </c>
      <c r="F18" s="58" t="s">
        <v>42</v>
      </c>
      <c r="G18" s="58" t="s">
        <v>15</v>
      </c>
      <c r="H18" s="344"/>
      <c r="I18" s="345"/>
      <c r="J18" s="345"/>
    </row>
    <row r="19" spans="1:10" ht="28" x14ac:dyDescent="0.25">
      <c r="A19" s="344"/>
      <c r="B19" s="344"/>
      <c r="C19" s="344"/>
      <c r="D19" s="344"/>
      <c r="E19" s="60" t="s">
        <v>66</v>
      </c>
      <c r="F19" s="58" t="s">
        <v>42</v>
      </c>
      <c r="G19" s="58" t="s">
        <v>15</v>
      </c>
      <c r="H19" s="344"/>
      <c r="I19" s="345"/>
      <c r="J19" s="345"/>
    </row>
    <row r="20" spans="1:10" ht="56" x14ac:dyDescent="0.25">
      <c r="A20" s="344"/>
      <c r="B20" s="344"/>
      <c r="C20" s="344"/>
      <c r="D20" s="57" t="s">
        <v>40</v>
      </c>
      <c r="E20" s="60" t="s">
        <v>47</v>
      </c>
      <c r="F20" s="58" t="s">
        <v>67</v>
      </c>
      <c r="G20" s="58" t="s">
        <v>15</v>
      </c>
      <c r="H20" s="344"/>
      <c r="I20" s="345"/>
      <c r="J20" s="345"/>
    </row>
    <row r="21" spans="1:10" ht="28" x14ac:dyDescent="0.25">
      <c r="A21" s="344"/>
      <c r="B21" s="344"/>
      <c r="C21" s="344"/>
      <c r="D21" s="57" t="s">
        <v>68</v>
      </c>
      <c r="E21" s="60" t="s">
        <v>69</v>
      </c>
      <c r="F21" s="58" t="s">
        <v>70</v>
      </c>
      <c r="G21" s="58" t="s">
        <v>15</v>
      </c>
      <c r="H21" s="344"/>
      <c r="I21" s="345"/>
      <c r="J21" s="345"/>
    </row>
    <row r="22" spans="1:10" ht="28" x14ac:dyDescent="0.25">
      <c r="A22" s="344" t="s">
        <v>71</v>
      </c>
      <c r="B22" s="344" t="s">
        <v>72</v>
      </c>
      <c r="C22" s="344" t="s">
        <v>73</v>
      </c>
      <c r="D22" s="57" t="s">
        <v>74</v>
      </c>
      <c r="E22" s="60" t="s">
        <v>75</v>
      </c>
      <c r="F22" s="58" t="s">
        <v>14</v>
      </c>
      <c r="G22" s="58" t="s">
        <v>15</v>
      </c>
      <c r="H22" s="344" t="s">
        <v>76</v>
      </c>
      <c r="I22" s="345" t="s">
        <v>8</v>
      </c>
      <c r="J22" s="345" t="s">
        <v>50</v>
      </c>
    </row>
    <row r="23" spans="1:10" ht="70" x14ac:dyDescent="0.25">
      <c r="A23" s="344"/>
      <c r="B23" s="344"/>
      <c r="C23" s="344"/>
      <c r="D23" s="57" t="s">
        <v>77</v>
      </c>
      <c r="E23" s="60" t="s">
        <v>78</v>
      </c>
      <c r="F23" s="58" t="s">
        <v>78</v>
      </c>
      <c r="G23" s="58" t="s">
        <v>79</v>
      </c>
      <c r="H23" s="344"/>
      <c r="I23" s="345"/>
      <c r="J23" s="345"/>
    </row>
    <row r="24" spans="1:10" ht="28" x14ac:dyDescent="0.25">
      <c r="A24" s="344"/>
      <c r="B24" s="344"/>
      <c r="C24" s="344"/>
      <c r="D24" s="57" t="s">
        <v>68</v>
      </c>
      <c r="E24" s="60" t="s">
        <v>80</v>
      </c>
      <c r="F24" s="58" t="s">
        <v>70</v>
      </c>
      <c r="G24" s="58" t="s">
        <v>15</v>
      </c>
      <c r="H24" s="344"/>
      <c r="I24" s="345"/>
      <c r="J24" s="345"/>
    </row>
    <row r="25" spans="1:10" ht="28" x14ac:dyDescent="0.25">
      <c r="A25" s="344"/>
      <c r="B25" s="344"/>
      <c r="C25" s="344"/>
      <c r="D25" s="57" t="s">
        <v>81</v>
      </c>
      <c r="E25" s="60" t="s">
        <v>82</v>
      </c>
      <c r="F25" s="65" t="s">
        <v>83</v>
      </c>
      <c r="G25" s="58" t="s">
        <v>15</v>
      </c>
      <c r="H25" s="344"/>
      <c r="I25" s="345"/>
      <c r="J25" s="345"/>
    </row>
    <row r="26" spans="1:10" ht="28" x14ac:dyDescent="0.25">
      <c r="A26" s="344" t="s">
        <v>84</v>
      </c>
      <c r="B26" s="344" t="s">
        <v>85</v>
      </c>
      <c r="C26" s="344" t="s">
        <v>86</v>
      </c>
      <c r="D26" s="60" t="s">
        <v>87</v>
      </c>
      <c r="E26" s="60" t="s">
        <v>88</v>
      </c>
      <c r="F26" s="58" t="s">
        <v>89</v>
      </c>
      <c r="G26" s="58" t="s">
        <v>15</v>
      </c>
      <c r="H26" s="344" t="s">
        <v>90</v>
      </c>
      <c r="I26" s="345"/>
      <c r="J26" s="345"/>
    </row>
    <row r="27" spans="1:10" ht="28" x14ac:dyDescent="0.25">
      <c r="A27" s="344"/>
      <c r="B27" s="344"/>
      <c r="C27" s="344"/>
      <c r="D27" s="60" t="s">
        <v>91</v>
      </c>
      <c r="E27" s="60" t="s">
        <v>92</v>
      </c>
      <c r="F27" s="58" t="s">
        <v>93</v>
      </c>
      <c r="G27" s="58" t="s">
        <v>15</v>
      </c>
      <c r="H27" s="344"/>
      <c r="I27" s="345"/>
      <c r="J27" s="345"/>
    </row>
    <row r="28" spans="1:10" ht="28" x14ac:dyDescent="0.25">
      <c r="A28" s="344"/>
      <c r="B28" s="344"/>
      <c r="C28" s="344"/>
      <c r="D28" s="60" t="s">
        <v>94</v>
      </c>
      <c r="E28" s="60" t="s">
        <v>95</v>
      </c>
      <c r="F28" s="58" t="s">
        <v>96</v>
      </c>
      <c r="G28" s="58" t="s">
        <v>15</v>
      </c>
      <c r="H28" s="344"/>
      <c r="I28" s="345"/>
      <c r="J28" s="345"/>
    </row>
    <row r="29" spans="1:10" ht="56" x14ac:dyDescent="0.25">
      <c r="A29" s="344"/>
      <c r="B29" s="344"/>
      <c r="C29" s="344"/>
      <c r="D29" s="60" t="s">
        <v>97</v>
      </c>
      <c r="E29" s="60" t="s">
        <v>95</v>
      </c>
      <c r="F29" s="58" t="s">
        <v>98</v>
      </c>
      <c r="G29" s="58" t="s">
        <v>15</v>
      </c>
      <c r="H29" s="344"/>
      <c r="I29" s="345"/>
      <c r="J29" s="345"/>
    </row>
    <row r="30" spans="1:10" ht="42" x14ac:dyDescent="0.25">
      <c r="A30" s="344"/>
      <c r="B30" s="344" t="s">
        <v>99</v>
      </c>
      <c r="C30" s="344"/>
      <c r="D30" s="60" t="s">
        <v>100</v>
      </c>
      <c r="E30" s="60" t="s">
        <v>101</v>
      </c>
      <c r="F30" s="58" t="s">
        <v>102</v>
      </c>
      <c r="G30" s="58" t="s">
        <v>15</v>
      </c>
      <c r="H30" s="344" t="s">
        <v>103</v>
      </c>
      <c r="I30" s="345"/>
      <c r="J30" s="345"/>
    </row>
    <row r="31" spans="1:10" ht="28" x14ac:dyDescent="0.25">
      <c r="A31" s="344"/>
      <c r="B31" s="344"/>
      <c r="C31" s="344"/>
      <c r="D31" s="60" t="s">
        <v>104</v>
      </c>
      <c r="E31" s="60" t="s">
        <v>101</v>
      </c>
      <c r="F31" s="58" t="s">
        <v>105</v>
      </c>
      <c r="G31" s="58" t="s">
        <v>15</v>
      </c>
      <c r="H31" s="344"/>
      <c r="I31" s="345"/>
      <c r="J31" s="345"/>
    </row>
    <row r="32" spans="1:10" ht="42" x14ac:dyDescent="0.25">
      <c r="A32" s="344"/>
      <c r="B32" s="344" t="s">
        <v>106</v>
      </c>
      <c r="C32" s="344"/>
      <c r="D32" s="60" t="s">
        <v>107</v>
      </c>
      <c r="E32" s="60" t="s">
        <v>108</v>
      </c>
      <c r="F32" s="58" t="s">
        <v>96</v>
      </c>
      <c r="G32" s="58" t="s">
        <v>15</v>
      </c>
      <c r="H32" s="344" t="s">
        <v>103</v>
      </c>
      <c r="I32" s="345"/>
      <c r="J32" s="345"/>
    </row>
    <row r="33" spans="1:10" ht="42" x14ac:dyDescent="0.25">
      <c r="A33" s="344"/>
      <c r="B33" s="344"/>
      <c r="C33" s="344"/>
      <c r="D33" s="60" t="s">
        <v>109</v>
      </c>
      <c r="E33" s="60" t="s">
        <v>108</v>
      </c>
      <c r="F33" s="58" t="s">
        <v>110</v>
      </c>
      <c r="G33" s="58" t="s">
        <v>15</v>
      </c>
      <c r="H33" s="344"/>
      <c r="I33" s="345"/>
      <c r="J33" s="345"/>
    </row>
    <row r="34" spans="1:10" ht="42" x14ac:dyDescent="0.25">
      <c r="A34" s="344"/>
      <c r="B34" s="344"/>
      <c r="C34" s="344"/>
      <c r="D34" s="60" t="s">
        <v>111</v>
      </c>
      <c r="E34" s="60" t="s">
        <v>112</v>
      </c>
      <c r="F34" s="58" t="s">
        <v>14</v>
      </c>
      <c r="G34" s="58" t="s">
        <v>15</v>
      </c>
      <c r="H34" s="344"/>
      <c r="I34" s="345"/>
      <c r="J34" s="345"/>
    </row>
    <row r="35" spans="1:10" ht="42" x14ac:dyDescent="0.25">
      <c r="A35" s="344"/>
      <c r="B35" s="344"/>
      <c r="C35" s="344"/>
      <c r="D35" s="60" t="s">
        <v>113</v>
      </c>
      <c r="E35" s="60" t="s">
        <v>108</v>
      </c>
      <c r="F35" s="58" t="s">
        <v>14</v>
      </c>
      <c r="G35" s="58" t="s">
        <v>15</v>
      </c>
      <c r="H35" s="344"/>
      <c r="I35" s="345"/>
      <c r="J35" s="345"/>
    </row>
    <row r="36" spans="1:10" ht="56" x14ac:dyDescent="0.25">
      <c r="A36" s="344"/>
      <c r="B36" s="344"/>
      <c r="C36" s="344"/>
      <c r="D36" s="60" t="s">
        <v>114</v>
      </c>
      <c r="E36" s="60" t="s">
        <v>115</v>
      </c>
      <c r="F36" s="58" t="s">
        <v>27</v>
      </c>
      <c r="G36" s="58" t="s">
        <v>15</v>
      </c>
      <c r="H36" s="344"/>
      <c r="I36" s="345"/>
      <c r="J36" s="345"/>
    </row>
    <row r="37" spans="1:10" ht="28" x14ac:dyDescent="0.25">
      <c r="A37" s="344"/>
      <c r="B37" s="344"/>
      <c r="C37" s="344"/>
      <c r="D37" s="60" t="s">
        <v>116</v>
      </c>
      <c r="E37" s="60" t="s">
        <v>108</v>
      </c>
      <c r="F37" s="58" t="s">
        <v>14</v>
      </c>
      <c r="G37" s="58" t="s">
        <v>15</v>
      </c>
      <c r="H37" s="344"/>
      <c r="I37" s="345"/>
      <c r="J37" s="345"/>
    </row>
    <row r="38" spans="1:10" ht="40.5" x14ac:dyDescent="0.25">
      <c r="A38" s="347" t="s">
        <v>117</v>
      </c>
      <c r="B38" s="347" t="s">
        <v>118</v>
      </c>
      <c r="C38" s="345" t="s">
        <v>119</v>
      </c>
      <c r="D38" s="66" t="s">
        <v>120</v>
      </c>
      <c r="E38" s="66" t="s">
        <v>121</v>
      </c>
      <c r="F38" s="345" t="s">
        <v>122</v>
      </c>
      <c r="G38" s="67" t="s">
        <v>123</v>
      </c>
      <c r="H38" s="356" t="s">
        <v>124</v>
      </c>
      <c r="I38" s="345"/>
      <c r="J38" s="345"/>
    </row>
    <row r="39" spans="1:10" ht="40.5" x14ac:dyDescent="0.25">
      <c r="A39" s="347"/>
      <c r="B39" s="347"/>
      <c r="C39" s="345"/>
      <c r="D39" s="66" t="s">
        <v>125</v>
      </c>
      <c r="E39" s="66" t="s">
        <v>121</v>
      </c>
      <c r="F39" s="345"/>
      <c r="G39" s="67" t="s">
        <v>123</v>
      </c>
      <c r="H39" s="357"/>
      <c r="I39" s="345"/>
      <c r="J39" s="345"/>
    </row>
    <row r="40" spans="1:10" ht="40.5" x14ac:dyDescent="0.25">
      <c r="A40" s="347"/>
      <c r="B40" s="347"/>
      <c r="C40" s="345"/>
      <c r="D40" s="66" t="s">
        <v>126</v>
      </c>
      <c r="E40" s="66" t="s">
        <v>121</v>
      </c>
      <c r="F40" s="345"/>
      <c r="G40" s="67" t="s">
        <v>123</v>
      </c>
      <c r="H40" s="357"/>
      <c r="I40" s="345"/>
      <c r="J40" s="345"/>
    </row>
    <row r="41" spans="1:10" ht="40.5" x14ac:dyDescent="0.25">
      <c r="A41" s="347"/>
      <c r="B41" s="347"/>
      <c r="C41" s="345"/>
      <c r="D41" s="66" t="s">
        <v>127</v>
      </c>
      <c r="E41" s="66" t="s">
        <v>121</v>
      </c>
      <c r="F41" s="345"/>
      <c r="G41" s="67" t="s">
        <v>123</v>
      </c>
      <c r="H41" s="357"/>
      <c r="I41" s="345"/>
      <c r="J41" s="345"/>
    </row>
    <row r="42" spans="1:10" ht="40.5" x14ac:dyDescent="0.25">
      <c r="A42" s="347"/>
      <c r="B42" s="347" t="s">
        <v>128</v>
      </c>
      <c r="C42" s="345"/>
      <c r="D42" s="66" t="s">
        <v>129</v>
      </c>
      <c r="E42" s="66" t="s">
        <v>121</v>
      </c>
      <c r="F42" s="345"/>
      <c r="G42" s="67" t="s">
        <v>123</v>
      </c>
      <c r="H42" s="357"/>
      <c r="I42" s="345"/>
      <c r="J42" s="345"/>
    </row>
    <row r="43" spans="1:10" ht="40.5" x14ac:dyDescent="0.25">
      <c r="A43" s="347"/>
      <c r="B43" s="347"/>
      <c r="C43" s="345"/>
      <c r="D43" s="66" t="s">
        <v>130</v>
      </c>
      <c r="E43" s="66" t="s">
        <v>121</v>
      </c>
      <c r="F43" s="345"/>
      <c r="G43" s="67" t="s">
        <v>123</v>
      </c>
      <c r="H43" s="357"/>
      <c r="I43" s="345"/>
      <c r="J43" s="345"/>
    </row>
    <row r="44" spans="1:10" ht="40.5" x14ac:dyDescent="0.25">
      <c r="A44" s="347"/>
      <c r="B44" s="347"/>
      <c r="C44" s="345"/>
      <c r="D44" s="66" t="s">
        <v>131</v>
      </c>
      <c r="E44" s="66" t="s">
        <v>121</v>
      </c>
      <c r="F44" s="345"/>
      <c r="G44" s="67" t="s">
        <v>123</v>
      </c>
      <c r="H44" s="357"/>
      <c r="I44" s="345"/>
      <c r="J44" s="345"/>
    </row>
    <row r="45" spans="1:10" ht="40.5" x14ac:dyDescent="0.25">
      <c r="A45" s="347"/>
      <c r="B45" s="347" t="s">
        <v>132</v>
      </c>
      <c r="C45" s="345"/>
      <c r="D45" s="66" t="s">
        <v>133</v>
      </c>
      <c r="E45" s="66" t="s">
        <v>121</v>
      </c>
      <c r="F45" s="345"/>
      <c r="G45" s="67" t="s">
        <v>123</v>
      </c>
      <c r="H45" s="357"/>
      <c r="I45" s="345"/>
      <c r="J45" s="345"/>
    </row>
    <row r="46" spans="1:10" ht="40.5" x14ac:dyDescent="0.25">
      <c r="A46" s="347"/>
      <c r="B46" s="347"/>
      <c r="C46" s="345"/>
      <c r="D46" s="66" t="s">
        <v>127</v>
      </c>
      <c r="E46" s="66" t="s">
        <v>121</v>
      </c>
      <c r="F46" s="345"/>
      <c r="G46" s="67" t="s">
        <v>123</v>
      </c>
      <c r="H46" s="358"/>
      <c r="I46" s="345"/>
      <c r="J46" s="345"/>
    </row>
    <row r="47" spans="1:10" x14ac:dyDescent="0.25">
      <c r="A47" s="348" t="s">
        <v>134</v>
      </c>
      <c r="B47" s="351" t="s">
        <v>135</v>
      </c>
      <c r="C47" s="345" t="s">
        <v>136</v>
      </c>
      <c r="D47" s="68" t="s">
        <v>137</v>
      </c>
      <c r="E47" s="348" t="s">
        <v>138</v>
      </c>
      <c r="F47" s="345" t="s">
        <v>139</v>
      </c>
      <c r="G47" s="345"/>
      <c r="H47" s="345"/>
      <c r="I47" s="345"/>
      <c r="J47" s="345"/>
    </row>
    <row r="48" spans="1:10" ht="28" x14ac:dyDescent="0.25">
      <c r="A48" s="348"/>
      <c r="B48" s="351"/>
      <c r="C48" s="345"/>
      <c r="D48" s="68" t="s">
        <v>140</v>
      </c>
      <c r="E48" s="348"/>
      <c r="F48" s="345"/>
      <c r="G48" s="345"/>
      <c r="H48" s="345"/>
      <c r="I48" s="345"/>
      <c r="J48" s="345"/>
    </row>
    <row r="49" spans="1:10" ht="28" x14ac:dyDescent="0.25">
      <c r="A49" s="348"/>
      <c r="B49" s="351"/>
      <c r="C49" s="345"/>
      <c r="D49" s="68" t="s">
        <v>141</v>
      </c>
      <c r="E49" s="348"/>
      <c r="F49" s="345"/>
      <c r="G49" s="345"/>
      <c r="H49" s="345"/>
      <c r="I49" s="345"/>
      <c r="J49" s="345"/>
    </row>
    <row r="50" spans="1:10" ht="28" x14ac:dyDescent="0.25">
      <c r="A50" s="348"/>
      <c r="B50" s="351"/>
      <c r="C50" s="345"/>
      <c r="D50" s="68" t="s">
        <v>142</v>
      </c>
      <c r="E50" s="348"/>
      <c r="F50" s="345"/>
      <c r="G50" s="345"/>
      <c r="H50" s="345"/>
      <c r="I50" s="345"/>
      <c r="J50" s="345"/>
    </row>
    <row r="51" spans="1:10" ht="28" x14ac:dyDescent="0.25">
      <c r="A51" s="348"/>
      <c r="B51" s="351"/>
      <c r="C51" s="345"/>
      <c r="D51" s="68" t="s">
        <v>143</v>
      </c>
      <c r="E51" s="348"/>
      <c r="F51" s="345"/>
      <c r="G51" s="345"/>
      <c r="H51" s="345"/>
      <c r="I51" s="345"/>
      <c r="J51" s="345"/>
    </row>
    <row r="52" spans="1:10" x14ac:dyDescent="0.25">
      <c r="A52" s="348"/>
      <c r="B52" s="351"/>
      <c r="C52" s="345"/>
      <c r="D52" s="68" t="s">
        <v>144</v>
      </c>
      <c r="E52" s="348"/>
      <c r="F52" s="345"/>
      <c r="G52" s="345"/>
      <c r="H52" s="345"/>
      <c r="I52" s="345"/>
      <c r="J52" s="345"/>
    </row>
    <row r="53" spans="1:10" ht="28" x14ac:dyDescent="0.25">
      <c r="A53" s="348"/>
      <c r="B53" s="348" t="s">
        <v>145</v>
      </c>
      <c r="C53" s="345"/>
      <c r="D53" s="59" t="s">
        <v>146</v>
      </c>
      <c r="E53" s="348" t="s">
        <v>147</v>
      </c>
      <c r="F53" s="345"/>
      <c r="G53" s="345"/>
      <c r="H53" s="345"/>
      <c r="I53" s="345"/>
      <c r="J53" s="345"/>
    </row>
    <row r="54" spans="1:10" ht="28" x14ac:dyDescent="0.25">
      <c r="A54" s="348"/>
      <c r="B54" s="348"/>
      <c r="C54" s="345"/>
      <c r="D54" s="59" t="s">
        <v>148</v>
      </c>
      <c r="E54" s="348"/>
      <c r="F54" s="345"/>
      <c r="G54" s="345"/>
      <c r="H54" s="345"/>
      <c r="I54" s="345"/>
      <c r="J54" s="345"/>
    </row>
    <row r="55" spans="1:10" x14ac:dyDescent="0.25">
      <c r="A55" s="348"/>
      <c r="B55" s="348"/>
      <c r="C55" s="345"/>
      <c r="D55" s="59" t="s">
        <v>149</v>
      </c>
      <c r="E55" s="348"/>
      <c r="F55" s="345"/>
      <c r="G55" s="345"/>
      <c r="H55" s="345"/>
      <c r="I55" s="345"/>
      <c r="J55" s="345"/>
    </row>
    <row r="56" spans="1:10" ht="28" x14ac:dyDescent="0.25">
      <c r="A56" s="348"/>
      <c r="B56" s="348"/>
      <c r="C56" s="345"/>
      <c r="D56" s="59" t="s">
        <v>150</v>
      </c>
      <c r="E56" s="348"/>
      <c r="F56" s="345"/>
      <c r="G56" s="345"/>
      <c r="H56" s="345"/>
      <c r="I56" s="345"/>
      <c r="J56" s="345"/>
    </row>
    <row r="57" spans="1:10" ht="42" x14ac:dyDescent="0.25">
      <c r="A57" s="348"/>
      <c r="B57" s="348" t="s">
        <v>151</v>
      </c>
      <c r="C57" s="345"/>
      <c r="D57" s="59" t="s">
        <v>152</v>
      </c>
      <c r="E57" s="348" t="s">
        <v>147</v>
      </c>
      <c r="F57" s="345"/>
      <c r="G57" s="345"/>
      <c r="H57" s="345"/>
      <c r="I57" s="345"/>
      <c r="J57" s="345"/>
    </row>
    <row r="58" spans="1:10" ht="28" x14ac:dyDescent="0.25">
      <c r="A58" s="348"/>
      <c r="B58" s="348"/>
      <c r="C58" s="345"/>
      <c r="D58" s="59" t="s">
        <v>153</v>
      </c>
      <c r="E58" s="348"/>
      <c r="F58" s="345"/>
      <c r="G58" s="345"/>
      <c r="H58" s="345"/>
      <c r="I58" s="345"/>
      <c r="J58" s="345"/>
    </row>
    <row r="59" spans="1:10" x14ac:dyDescent="0.25">
      <c r="A59" s="348"/>
      <c r="B59" s="349" t="s">
        <v>154</v>
      </c>
      <c r="C59" s="345"/>
      <c r="D59" s="69" t="s">
        <v>155</v>
      </c>
      <c r="E59" s="349" t="s">
        <v>156</v>
      </c>
      <c r="F59" s="345"/>
      <c r="G59" s="345"/>
      <c r="H59" s="345"/>
      <c r="I59" s="345"/>
      <c r="J59" s="345"/>
    </row>
    <row r="60" spans="1:10" x14ac:dyDescent="0.25">
      <c r="A60" s="348"/>
      <c r="B60" s="349"/>
      <c r="C60" s="345"/>
      <c r="D60" s="69" t="s">
        <v>157</v>
      </c>
      <c r="E60" s="349"/>
      <c r="F60" s="345"/>
      <c r="G60" s="345"/>
      <c r="H60" s="345"/>
      <c r="I60" s="345"/>
      <c r="J60" s="345"/>
    </row>
    <row r="61" spans="1:10" ht="28" x14ac:dyDescent="0.25">
      <c r="A61" s="348"/>
      <c r="B61" s="349"/>
      <c r="C61" s="345"/>
      <c r="D61" s="69" t="s">
        <v>158</v>
      </c>
      <c r="E61" s="349"/>
      <c r="F61" s="345"/>
      <c r="G61" s="345"/>
      <c r="H61" s="345"/>
      <c r="I61" s="345"/>
      <c r="J61" s="345"/>
    </row>
    <row r="62" spans="1:10" x14ac:dyDescent="0.25">
      <c r="A62" s="348"/>
      <c r="B62" s="349"/>
      <c r="C62" s="345"/>
      <c r="D62" s="69" t="s">
        <v>159</v>
      </c>
      <c r="E62" s="349"/>
      <c r="F62" s="345"/>
      <c r="G62" s="345"/>
      <c r="H62" s="345"/>
      <c r="I62" s="345"/>
      <c r="J62" s="345"/>
    </row>
    <row r="63" spans="1:10" ht="15" x14ac:dyDescent="0.25">
      <c r="A63" s="348"/>
      <c r="B63" s="352" t="s">
        <v>160</v>
      </c>
      <c r="C63" s="345"/>
      <c r="D63" s="70" t="s">
        <v>161</v>
      </c>
      <c r="E63" s="354" t="s">
        <v>147</v>
      </c>
      <c r="F63" s="345"/>
      <c r="G63" s="345"/>
      <c r="H63" s="345"/>
      <c r="I63" s="345"/>
      <c r="J63" s="345"/>
    </row>
    <row r="64" spans="1:10" ht="15" x14ac:dyDescent="0.25">
      <c r="A64" s="348"/>
      <c r="B64" s="352"/>
      <c r="C64" s="345"/>
      <c r="D64" s="70" t="s">
        <v>162</v>
      </c>
      <c r="E64" s="354"/>
      <c r="F64" s="345"/>
      <c r="G64" s="345"/>
      <c r="H64" s="345"/>
      <c r="I64" s="345"/>
      <c r="J64" s="345"/>
    </row>
    <row r="65" spans="1:10" ht="28" x14ac:dyDescent="0.25">
      <c r="A65" s="349" t="s">
        <v>163</v>
      </c>
      <c r="B65" s="348" t="s">
        <v>164</v>
      </c>
      <c r="C65" s="345" t="s">
        <v>136</v>
      </c>
      <c r="D65" s="59" t="s">
        <v>165</v>
      </c>
      <c r="E65" s="59" t="s">
        <v>166</v>
      </c>
      <c r="F65" s="345"/>
      <c r="G65" s="345"/>
      <c r="H65" s="345"/>
      <c r="I65" s="345"/>
      <c r="J65" s="345"/>
    </row>
    <row r="66" spans="1:10" ht="42" x14ac:dyDescent="0.25">
      <c r="A66" s="349"/>
      <c r="B66" s="348"/>
      <c r="C66" s="345"/>
      <c r="D66" s="59" t="s">
        <v>167</v>
      </c>
      <c r="E66" s="59" t="s">
        <v>168</v>
      </c>
      <c r="F66" s="345"/>
      <c r="G66" s="345"/>
      <c r="H66" s="345"/>
      <c r="I66" s="345"/>
      <c r="J66" s="345"/>
    </row>
    <row r="67" spans="1:10" ht="28" x14ac:dyDescent="0.25">
      <c r="A67" s="349"/>
      <c r="B67" s="348" t="s">
        <v>169</v>
      </c>
      <c r="C67" s="345"/>
      <c r="D67" s="59" t="s">
        <v>170</v>
      </c>
      <c r="E67" s="59" t="s">
        <v>171</v>
      </c>
      <c r="F67" s="345"/>
      <c r="G67" s="345"/>
      <c r="H67" s="345"/>
      <c r="I67" s="345"/>
      <c r="J67" s="345"/>
    </row>
    <row r="68" spans="1:10" ht="42" x14ac:dyDescent="0.25">
      <c r="A68" s="349"/>
      <c r="B68" s="348"/>
      <c r="C68" s="345"/>
      <c r="D68" s="59" t="s">
        <v>172</v>
      </c>
      <c r="E68" s="59" t="s">
        <v>173</v>
      </c>
      <c r="F68" s="345"/>
      <c r="G68" s="345"/>
      <c r="H68" s="345"/>
      <c r="I68" s="345"/>
      <c r="J68" s="345"/>
    </row>
    <row r="69" spans="1:10" x14ac:dyDescent="0.25">
      <c r="A69" s="349"/>
      <c r="B69" s="348"/>
      <c r="C69" s="345"/>
      <c r="D69" s="59" t="s">
        <v>162</v>
      </c>
      <c r="E69" s="59" t="s">
        <v>174</v>
      </c>
      <c r="F69" s="345"/>
      <c r="G69" s="345"/>
      <c r="H69" s="345"/>
      <c r="I69" s="345"/>
      <c r="J69" s="345"/>
    </row>
    <row r="70" spans="1:10" ht="28" x14ac:dyDescent="0.25">
      <c r="A70" s="349"/>
      <c r="B70" s="61" t="s">
        <v>175</v>
      </c>
      <c r="C70" s="345"/>
      <c r="D70" s="61" t="s">
        <v>176</v>
      </c>
      <c r="E70" s="61" t="s">
        <v>166</v>
      </c>
      <c r="F70" s="345"/>
      <c r="G70" s="345"/>
      <c r="H70" s="345"/>
      <c r="I70" s="345"/>
      <c r="J70" s="345"/>
    </row>
    <row r="71" spans="1:10" ht="28" x14ac:dyDescent="0.25">
      <c r="A71" s="349"/>
      <c r="B71" s="349" t="s">
        <v>177</v>
      </c>
      <c r="C71" s="345"/>
      <c r="D71" s="69" t="s">
        <v>178</v>
      </c>
      <c r="E71" s="349" t="s">
        <v>179</v>
      </c>
      <c r="F71" s="345"/>
      <c r="G71" s="345"/>
      <c r="H71" s="345"/>
      <c r="I71" s="345"/>
      <c r="J71" s="345"/>
    </row>
    <row r="72" spans="1:10" ht="28" x14ac:dyDescent="0.25">
      <c r="A72" s="349"/>
      <c r="B72" s="349"/>
      <c r="C72" s="345"/>
      <c r="D72" s="69" t="s">
        <v>180</v>
      </c>
      <c r="E72" s="349"/>
      <c r="F72" s="345"/>
      <c r="G72" s="345"/>
      <c r="H72" s="345"/>
      <c r="I72" s="345"/>
      <c r="J72" s="345"/>
    </row>
    <row r="73" spans="1:10" x14ac:dyDescent="0.25">
      <c r="A73" s="350" t="s">
        <v>181</v>
      </c>
      <c r="B73" s="353" t="s">
        <v>182</v>
      </c>
      <c r="C73" s="345" t="s">
        <v>136</v>
      </c>
      <c r="D73" s="61" t="s">
        <v>183</v>
      </c>
      <c r="E73" s="349" t="s">
        <v>184</v>
      </c>
      <c r="F73" s="345"/>
      <c r="G73" s="345"/>
      <c r="H73" s="345"/>
      <c r="I73" s="345"/>
      <c r="J73" s="345"/>
    </row>
    <row r="74" spans="1:10" x14ac:dyDescent="0.25">
      <c r="A74" s="350"/>
      <c r="B74" s="353"/>
      <c r="C74" s="345"/>
      <c r="D74" s="61" t="s">
        <v>185</v>
      </c>
      <c r="E74" s="349"/>
      <c r="F74" s="345"/>
      <c r="G74" s="345"/>
      <c r="H74" s="345"/>
      <c r="I74" s="345"/>
      <c r="J74" s="345"/>
    </row>
    <row r="75" spans="1:10" ht="28" x14ac:dyDescent="0.25">
      <c r="A75" s="350"/>
      <c r="B75" s="353"/>
      <c r="C75" s="345"/>
      <c r="D75" s="61" t="s">
        <v>186</v>
      </c>
      <c r="E75" s="349"/>
      <c r="F75" s="345"/>
      <c r="G75" s="345"/>
      <c r="H75" s="345"/>
      <c r="I75" s="345"/>
      <c r="J75" s="345"/>
    </row>
    <row r="76" spans="1:10" x14ac:dyDescent="0.25">
      <c r="A76" s="350"/>
      <c r="B76" s="353"/>
      <c r="C76" s="345"/>
      <c r="D76" s="61" t="s">
        <v>187</v>
      </c>
      <c r="E76" s="349"/>
      <c r="F76" s="345"/>
      <c r="G76" s="345"/>
      <c r="H76" s="345"/>
      <c r="I76" s="345"/>
      <c r="J76" s="345"/>
    </row>
    <row r="77" spans="1:10" x14ac:dyDescent="0.25">
      <c r="A77" s="350"/>
      <c r="B77" s="353" t="s">
        <v>188</v>
      </c>
      <c r="C77" s="345"/>
      <c r="D77" s="61" t="s">
        <v>40</v>
      </c>
      <c r="E77" s="349" t="s">
        <v>189</v>
      </c>
      <c r="F77" s="345"/>
      <c r="G77" s="345"/>
      <c r="H77" s="345"/>
      <c r="I77" s="345"/>
      <c r="J77" s="345"/>
    </row>
    <row r="78" spans="1:10" x14ac:dyDescent="0.25">
      <c r="A78" s="350"/>
      <c r="B78" s="353"/>
      <c r="C78" s="345"/>
      <c r="D78" s="61" t="s">
        <v>190</v>
      </c>
      <c r="E78" s="349"/>
      <c r="F78" s="345"/>
      <c r="G78" s="345"/>
      <c r="H78" s="345"/>
      <c r="I78" s="345"/>
      <c r="J78" s="345"/>
    </row>
    <row r="79" spans="1:10" ht="28" x14ac:dyDescent="0.25">
      <c r="A79" s="350"/>
      <c r="B79" s="353" t="s">
        <v>191</v>
      </c>
      <c r="C79" s="345"/>
      <c r="D79" s="61" t="s">
        <v>192</v>
      </c>
      <c r="E79" s="349" t="s">
        <v>189</v>
      </c>
      <c r="F79" s="345"/>
      <c r="G79" s="345"/>
      <c r="H79" s="345"/>
      <c r="I79" s="345"/>
      <c r="J79" s="345"/>
    </row>
    <row r="80" spans="1:10" ht="28" x14ac:dyDescent="0.25">
      <c r="A80" s="350"/>
      <c r="B80" s="353"/>
      <c r="C80" s="345"/>
      <c r="D80" s="61" t="s">
        <v>193</v>
      </c>
      <c r="E80" s="349"/>
      <c r="F80" s="345"/>
      <c r="G80" s="345"/>
      <c r="H80" s="345"/>
      <c r="I80" s="345"/>
      <c r="J80" s="345"/>
    </row>
    <row r="81" spans="1:10" ht="28" x14ac:dyDescent="0.25">
      <c r="A81" s="350"/>
      <c r="B81" s="353"/>
      <c r="C81" s="345"/>
      <c r="D81" s="61" t="s">
        <v>194</v>
      </c>
      <c r="E81" s="349"/>
      <c r="F81" s="345"/>
      <c r="G81" s="345"/>
      <c r="H81" s="345"/>
      <c r="I81" s="345"/>
      <c r="J81" s="345"/>
    </row>
    <row r="82" spans="1:10" x14ac:dyDescent="0.25">
      <c r="A82" s="350"/>
      <c r="B82" s="353"/>
      <c r="C82" s="345"/>
      <c r="D82" s="61" t="s">
        <v>190</v>
      </c>
      <c r="E82" s="349"/>
      <c r="F82" s="345"/>
      <c r="G82" s="345"/>
      <c r="H82" s="345"/>
      <c r="I82" s="345"/>
      <c r="J82" s="345"/>
    </row>
    <row r="83" spans="1:10" ht="28" x14ac:dyDescent="0.25">
      <c r="A83" s="350"/>
      <c r="B83" s="61" t="s">
        <v>195</v>
      </c>
      <c r="C83" s="345"/>
      <c r="D83" s="61" t="s">
        <v>196</v>
      </c>
      <c r="E83" s="69" t="s">
        <v>197</v>
      </c>
      <c r="F83" s="345"/>
      <c r="G83" s="345"/>
      <c r="H83" s="345"/>
      <c r="I83" s="345"/>
      <c r="J83" s="345"/>
    </row>
    <row r="84" spans="1:10" ht="28" x14ac:dyDescent="0.25">
      <c r="A84" s="350"/>
      <c r="B84" s="61" t="s">
        <v>198</v>
      </c>
      <c r="C84" s="345"/>
      <c r="D84" s="61" t="s">
        <v>199</v>
      </c>
      <c r="E84" s="69" t="s">
        <v>197</v>
      </c>
      <c r="F84" s="345"/>
      <c r="G84" s="345"/>
      <c r="H84" s="345"/>
      <c r="I84" s="345"/>
      <c r="J84" s="345"/>
    </row>
    <row r="85" spans="1:10" x14ac:dyDescent="0.25">
      <c r="A85" s="345" t="s">
        <v>200</v>
      </c>
      <c r="B85" s="345"/>
      <c r="C85" s="345"/>
      <c r="D85" s="345"/>
      <c r="E85" s="345"/>
      <c r="F85" s="345"/>
      <c r="G85" s="345"/>
      <c r="H85" s="345"/>
      <c r="I85" s="345"/>
      <c r="J85" s="345"/>
    </row>
    <row r="86" spans="1:10" x14ac:dyDescent="0.25">
      <c r="A86" s="346" t="s">
        <v>201</v>
      </c>
      <c r="B86" s="346"/>
      <c r="C86" s="346"/>
      <c r="D86" s="346"/>
      <c r="E86" s="346"/>
      <c r="F86" s="346"/>
      <c r="G86" s="346"/>
      <c r="H86" s="346"/>
      <c r="I86" s="346"/>
      <c r="J86" s="346"/>
    </row>
    <row r="87" spans="1:10" x14ac:dyDescent="0.25">
      <c r="A87" s="346" t="s">
        <v>202</v>
      </c>
      <c r="B87" s="346"/>
      <c r="C87" s="346"/>
      <c r="D87" s="346"/>
      <c r="E87" s="346"/>
      <c r="F87" s="346"/>
      <c r="G87" s="346"/>
      <c r="H87" s="346"/>
      <c r="I87" s="346"/>
      <c r="J87" s="346"/>
    </row>
  </sheetData>
  <mergeCells count="84">
    <mergeCell ref="I4:J5"/>
    <mergeCell ref="I6:J7"/>
    <mergeCell ref="I8:J9"/>
    <mergeCell ref="I26:J29"/>
    <mergeCell ref="I11:I21"/>
    <mergeCell ref="I22:I25"/>
    <mergeCell ref="J11:J21"/>
    <mergeCell ref="J22:J25"/>
    <mergeCell ref="F47:H84"/>
    <mergeCell ref="I47:J64"/>
    <mergeCell ref="I65:J72"/>
    <mergeCell ref="I73:J84"/>
    <mergeCell ref="I38:J41"/>
    <mergeCell ref="I42:J44"/>
    <mergeCell ref="I45:J46"/>
    <mergeCell ref="I30:J31"/>
    <mergeCell ref="I32:J37"/>
    <mergeCell ref="F38:F46"/>
    <mergeCell ref="H4:H5"/>
    <mergeCell ref="H6:H7"/>
    <mergeCell ref="H8:H9"/>
    <mergeCell ref="H11:H21"/>
    <mergeCell ref="H22:H25"/>
    <mergeCell ref="H26:H29"/>
    <mergeCell ref="H30:H31"/>
    <mergeCell ref="H32:H37"/>
    <mergeCell ref="H38:H46"/>
    <mergeCell ref="E63:E64"/>
    <mergeCell ref="E71:E72"/>
    <mergeCell ref="E73:E76"/>
    <mergeCell ref="E77:E78"/>
    <mergeCell ref="E79:E82"/>
    <mergeCell ref="D18:D19"/>
    <mergeCell ref="E47:E52"/>
    <mergeCell ref="E53:E56"/>
    <mergeCell ref="E57:E58"/>
    <mergeCell ref="E59:E62"/>
    <mergeCell ref="C26:C37"/>
    <mergeCell ref="C38:C46"/>
    <mergeCell ref="C47:C64"/>
    <mergeCell ref="C65:C72"/>
    <mergeCell ref="C73:C84"/>
    <mergeCell ref="C4:C5"/>
    <mergeCell ref="C6:C7"/>
    <mergeCell ref="C8:C9"/>
    <mergeCell ref="C11:C21"/>
    <mergeCell ref="C22:C25"/>
    <mergeCell ref="B67:B69"/>
    <mergeCell ref="B71:B72"/>
    <mergeCell ref="B73:B76"/>
    <mergeCell ref="B77:B78"/>
    <mergeCell ref="B79:B82"/>
    <mergeCell ref="A86:J86"/>
    <mergeCell ref="A87:J87"/>
    <mergeCell ref="A3:A9"/>
    <mergeCell ref="A10:A21"/>
    <mergeCell ref="A22:A25"/>
    <mergeCell ref="A26:A37"/>
    <mergeCell ref="A38:A46"/>
    <mergeCell ref="A47:A64"/>
    <mergeCell ref="A65:A72"/>
    <mergeCell ref="A73:A84"/>
    <mergeCell ref="B4:B5"/>
    <mergeCell ref="B6:B7"/>
    <mergeCell ref="B8:B9"/>
    <mergeCell ref="B11:B21"/>
    <mergeCell ref="B22:B25"/>
    <mergeCell ref="B26:B29"/>
    <mergeCell ref="A1:J1"/>
    <mergeCell ref="I2:J2"/>
    <mergeCell ref="I3:J3"/>
    <mergeCell ref="I10:J10"/>
    <mergeCell ref="A85:J85"/>
    <mergeCell ref="B30:B31"/>
    <mergeCell ref="B32:B37"/>
    <mergeCell ref="B38:B41"/>
    <mergeCell ref="B42:B44"/>
    <mergeCell ref="B45:B46"/>
    <mergeCell ref="B47:B52"/>
    <mergeCell ref="B53:B56"/>
    <mergeCell ref="B57:B58"/>
    <mergeCell ref="B59:B62"/>
    <mergeCell ref="B63:B64"/>
    <mergeCell ref="B65:B66"/>
  </mergeCells>
  <phoneticPr fontId="45" type="noConversion"/>
  <pageMargins left="0.74803149606299202" right="0.74803149606299202" top="0.98425196850393704" bottom="0.98425196850393704" header="0.511811023622047" footer="0.511811023622047"/>
  <pageSetup paperSize="9" scale="8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188"/>
  <sheetViews>
    <sheetView workbookViewId="0">
      <selection activeCell="F9" sqref="F9"/>
    </sheetView>
  </sheetViews>
  <sheetFormatPr defaultColWidth="9" defaultRowHeight="14" x14ac:dyDescent="0.25"/>
  <cols>
    <col min="2" max="2" width="20.6328125" customWidth="1"/>
    <col min="3" max="3" width="14.453125" customWidth="1"/>
    <col min="8" max="8" width="12.90625" customWidth="1"/>
  </cols>
  <sheetData>
    <row r="1" spans="1:9" ht="21" x14ac:dyDescent="0.25">
      <c r="A1" s="359" t="s">
        <v>203</v>
      </c>
      <c r="B1" s="360"/>
      <c r="C1" s="360"/>
      <c r="D1" s="360"/>
      <c r="E1" s="360"/>
      <c r="F1" s="360"/>
      <c r="G1" s="360"/>
      <c r="H1" s="360"/>
      <c r="I1" s="361"/>
    </row>
    <row r="2" spans="1:9" x14ac:dyDescent="0.25">
      <c r="A2" s="145" t="s">
        <v>204</v>
      </c>
      <c r="B2" s="146" t="s">
        <v>205</v>
      </c>
      <c r="C2" s="146" t="s">
        <v>206</v>
      </c>
      <c r="D2" s="146" t="s">
        <v>207</v>
      </c>
      <c r="E2" s="146" t="s">
        <v>208</v>
      </c>
      <c r="F2" s="146" t="s">
        <v>209</v>
      </c>
      <c r="G2" s="146" t="s">
        <v>210</v>
      </c>
      <c r="H2" s="146" t="s">
        <v>211</v>
      </c>
      <c r="I2" s="157" t="s">
        <v>212</v>
      </c>
    </row>
    <row r="3" spans="1:9" x14ac:dyDescent="0.25">
      <c r="A3" s="145">
        <v>1</v>
      </c>
      <c r="B3" s="146" t="s">
        <v>213</v>
      </c>
      <c r="C3" s="146" t="s">
        <v>214</v>
      </c>
      <c r="D3" s="146" t="s">
        <v>215</v>
      </c>
      <c r="E3" s="146">
        <v>65</v>
      </c>
      <c r="F3" s="146">
        <v>6</v>
      </c>
      <c r="G3" s="146">
        <v>20</v>
      </c>
      <c r="H3" s="149" t="s">
        <v>216</v>
      </c>
      <c r="I3" s="157">
        <v>30</v>
      </c>
    </row>
    <row r="4" spans="1:9" x14ac:dyDescent="0.25">
      <c r="A4" s="145">
        <v>2</v>
      </c>
      <c r="B4" s="146" t="s">
        <v>213</v>
      </c>
      <c r="C4" s="146" t="s">
        <v>217</v>
      </c>
      <c r="D4" s="146" t="s">
        <v>215</v>
      </c>
      <c r="E4" s="146">
        <v>80.599999999999994</v>
      </c>
      <c r="F4" s="146">
        <v>3</v>
      </c>
      <c r="G4" s="146">
        <v>8</v>
      </c>
      <c r="H4" s="149" t="s">
        <v>216</v>
      </c>
      <c r="I4" s="157">
        <v>12</v>
      </c>
    </row>
    <row r="5" spans="1:9" x14ac:dyDescent="0.25">
      <c r="A5" s="145">
        <v>3</v>
      </c>
      <c r="B5" s="146" t="s">
        <v>213</v>
      </c>
      <c r="C5" s="146" t="s">
        <v>218</v>
      </c>
      <c r="D5" s="146" t="s">
        <v>219</v>
      </c>
      <c r="E5" s="146">
        <v>106.4</v>
      </c>
      <c r="F5" s="146">
        <v>3</v>
      </c>
      <c r="G5" s="146">
        <v>6</v>
      </c>
      <c r="H5" s="149" t="s">
        <v>216</v>
      </c>
      <c r="I5" s="157">
        <v>10</v>
      </c>
    </row>
    <row r="6" spans="1:9" x14ac:dyDescent="0.25">
      <c r="A6" s="145">
        <v>4</v>
      </c>
      <c r="B6" s="146" t="s">
        <v>220</v>
      </c>
      <c r="C6" s="146" t="s">
        <v>221</v>
      </c>
      <c r="D6" s="146" t="s">
        <v>215</v>
      </c>
      <c r="E6" s="146">
        <v>43.24</v>
      </c>
      <c r="F6" s="146">
        <v>6</v>
      </c>
      <c r="G6" s="146">
        <v>16</v>
      </c>
      <c r="H6" s="149" t="s">
        <v>216</v>
      </c>
      <c r="I6" s="157">
        <v>24</v>
      </c>
    </row>
    <row r="7" spans="1:9" x14ac:dyDescent="0.25">
      <c r="A7" s="145">
        <v>5</v>
      </c>
      <c r="B7" s="146" t="s">
        <v>222</v>
      </c>
      <c r="C7" s="146" t="s">
        <v>223</v>
      </c>
      <c r="D7" s="146" t="s">
        <v>215</v>
      </c>
      <c r="E7" s="146">
        <v>40</v>
      </c>
      <c r="F7" s="146">
        <v>1</v>
      </c>
      <c r="G7" s="146">
        <v>6</v>
      </c>
      <c r="H7" s="149" t="s">
        <v>216</v>
      </c>
      <c r="I7" s="157">
        <v>6</v>
      </c>
    </row>
    <row r="8" spans="1:9" x14ac:dyDescent="0.25">
      <c r="A8" s="145">
        <v>6</v>
      </c>
      <c r="B8" s="146" t="s">
        <v>224</v>
      </c>
      <c r="C8" s="146" t="s">
        <v>225</v>
      </c>
      <c r="D8" s="146" t="s">
        <v>215</v>
      </c>
      <c r="E8" s="146">
        <v>43.24</v>
      </c>
      <c r="F8" s="146">
        <v>6</v>
      </c>
      <c r="G8" s="146">
        <v>16</v>
      </c>
      <c r="H8" s="149" t="s">
        <v>216</v>
      </c>
      <c r="I8" s="157">
        <v>24</v>
      </c>
    </row>
    <row r="9" spans="1:9" x14ac:dyDescent="0.25">
      <c r="A9" s="145">
        <v>7</v>
      </c>
      <c r="B9" s="146" t="s">
        <v>226</v>
      </c>
      <c r="C9" s="146" t="s">
        <v>227</v>
      </c>
      <c r="D9" s="146" t="s">
        <v>215</v>
      </c>
      <c r="E9" s="146">
        <v>43.24</v>
      </c>
      <c r="F9" s="146">
        <v>6</v>
      </c>
      <c r="G9" s="146">
        <v>16</v>
      </c>
      <c r="H9" s="149" t="s">
        <v>216</v>
      </c>
      <c r="I9" s="157">
        <v>24</v>
      </c>
    </row>
    <row r="10" spans="1:9" x14ac:dyDescent="0.25">
      <c r="A10" s="145">
        <v>8</v>
      </c>
      <c r="B10" s="146" t="s">
        <v>228</v>
      </c>
      <c r="C10" s="146" t="s">
        <v>229</v>
      </c>
      <c r="D10" s="146" t="s">
        <v>215</v>
      </c>
      <c r="E10" s="146">
        <v>80.040000000000006</v>
      </c>
      <c r="F10" s="146">
        <v>3</v>
      </c>
      <c r="G10" s="146">
        <v>8</v>
      </c>
      <c r="H10" s="149" t="s">
        <v>216</v>
      </c>
      <c r="I10" s="157">
        <v>12</v>
      </c>
    </row>
    <row r="11" spans="1:9" x14ac:dyDescent="0.25">
      <c r="A11" s="145">
        <v>9</v>
      </c>
      <c r="B11" s="146" t="s">
        <v>230</v>
      </c>
      <c r="C11" s="146" t="s">
        <v>231</v>
      </c>
      <c r="D11" s="146" t="s">
        <v>219</v>
      </c>
      <c r="E11" s="146">
        <v>128.16</v>
      </c>
      <c r="F11" s="146">
        <v>6</v>
      </c>
      <c r="G11" s="146">
        <v>16</v>
      </c>
      <c r="H11" s="149" t="s">
        <v>216</v>
      </c>
      <c r="I11" s="157">
        <v>24</v>
      </c>
    </row>
    <row r="12" spans="1:9" x14ac:dyDescent="0.25">
      <c r="A12" s="145">
        <v>10</v>
      </c>
      <c r="B12" s="146" t="s">
        <v>232</v>
      </c>
      <c r="C12" s="146" t="s">
        <v>233</v>
      </c>
      <c r="D12" s="146" t="s">
        <v>219</v>
      </c>
      <c r="E12" s="146">
        <v>128</v>
      </c>
      <c r="F12" s="146">
        <v>3</v>
      </c>
      <c r="G12" s="146">
        <v>12</v>
      </c>
      <c r="H12" s="149" t="s">
        <v>216</v>
      </c>
      <c r="I12" s="157">
        <v>18</v>
      </c>
    </row>
    <row r="13" spans="1:9" x14ac:dyDescent="0.25">
      <c r="A13" s="145">
        <v>11</v>
      </c>
      <c r="B13" s="146" t="s">
        <v>234</v>
      </c>
      <c r="C13" s="146" t="s">
        <v>235</v>
      </c>
      <c r="D13" s="146" t="s">
        <v>219</v>
      </c>
      <c r="E13" s="146">
        <v>113</v>
      </c>
      <c r="F13" s="146">
        <v>3</v>
      </c>
      <c r="G13" s="146">
        <v>6</v>
      </c>
      <c r="H13" s="149" t="s">
        <v>216</v>
      </c>
      <c r="I13" s="157">
        <v>12</v>
      </c>
    </row>
    <row r="14" spans="1:9" x14ac:dyDescent="0.25">
      <c r="A14" s="145">
        <v>12</v>
      </c>
      <c r="B14" s="146" t="s">
        <v>236</v>
      </c>
      <c r="C14" s="146" t="s">
        <v>237</v>
      </c>
      <c r="D14" s="146" t="s">
        <v>215</v>
      </c>
      <c r="E14" s="146">
        <v>80.040000000000006</v>
      </c>
      <c r="F14" s="146">
        <v>3</v>
      </c>
      <c r="G14" s="146">
        <v>6</v>
      </c>
      <c r="H14" s="149" t="s">
        <v>216</v>
      </c>
      <c r="I14" s="157">
        <v>12</v>
      </c>
    </row>
    <row r="15" spans="1:9" x14ac:dyDescent="0.25">
      <c r="A15" s="145">
        <v>13</v>
      </c>
      <c r="B15" s="146" t="s">
        <v>238</v>
      </c>
      <c r="C15" s="146" t="s">
        <v>239</v>
      </c>
      <c r="D15" s="146" t="s">
        <v>215</v>
      </c>
      <c r="E15" s="146">
        <v>85.04</v>
      </c>
      <c r="F15" s="146">
        <v>3</v>
      </c>
      <c r="G15" s="146">
        <v>8</v>
      </c>
      <c r="H15" s="149" t="s">
        <v>216</v>
      </c>
      <c r="I15" s="157">
        <v>12</v>
      </c>
    </row>
    <row r="16" spans="1:9" x14ac:dyDescent="0.25">
      <c r="A16" s="145">
        <v>14</v>
      </c>
      <c r="B16" s="146" t="s">
        <v>240</v>
      </c>
      <c r="C16" s="146" t="s">
        <v>241</v>
      </c>
      <c r="D16" s="146" t="s">
        <v>215</v>
      </c>
      <c r="E16" s="146">
        <v>84.44</v>
      </c>
      <c r="F16" s="146">
        <v>10</v>
      </c>
      <c r="G16" s="146">
        <v>36</v>
      </c>
      <c r="H16" s="149" t="s">
        <v>216</v>
      </c>
      <c r="I16" s="157">
        <v>48</v>
      </c>
    </row>
    <row r="17" spans="1:9" x14ac:dyDescent="0.25">
      <c r="A17" s="145">
        <v>15</v>
      </c>
      <c r="B17" s="146" t="s">
        <v>242</v>
      </c>
      <c r="C17" s="146" t="s">
        <v>243</v>
      </c>
      <c r="D17" s="146" t="s">
        <v>215</v>
      </c>
      <c r="E17" s="146">
        <v>43.24</v>
      </c>
      <c r="F17" s="146">
        <v>6</v>
      </c>
      <c r="G17" s="146">
        <v>8</v>
      </c>
      <c r="H17" s="149" t="s">
        <v>216</v>
      </c>
      <c r="I17" s="157">
        <v>16</v>
      </c>
    </row>
    <row r="18" spans="1:9" x14ac:dyDescent="0.25">
      <c r="A18" s="145">
        <v>16</v>
      </c>
      <c r="B18" s="146" t="s">
        <v>244</v>
      </c>
      <c r="C18" s="146" t="s">
        <v>245</v>
      </c>
      <c r="D18" s="146" t="s">
        <v>219</v>
      </c>
      <c r="E18" s="146">
        <v>486.56</v>
      </c>
      <c r="F18" s="146">
        <v>32</v>
      </c>
      <c r="G18" s="146">
        <v>68</v>
      </c>
      <c r="H18" s="149" t="s">
        <v>216</v>
      </c>
      <c r="I18" s="157">
        <v>76</v>
      </c>
    </row>
    <row r="19" spans="1:9" x14ac:dyDescent="0.25">
      <c r="A19" s="145">
        <v>17</v>
      </c>
      <c r="B19" s="146" t="s">
        <v>246</v>
      </c>
      <c r="C19" s="146" t="s">
        <v>247</v>
      </c>
      <c r="D19" s="146" t="s">
        <v>219</v>
      </c>
      <c r="E19" s="146">
        <v>730.52</v>
      </c>
      <c r="F19" s="146">
        <v>50</v>
      </c>
      <c r="G19" s="146">
        <v>104</v>
      </c>
      <c r="H19" s="149" t="s">
        <v>216</v>
      </c>
      <c r="I19" s="157">
        <v>128</v>
      </c>
    </row>
    <row r="20" spans="1:9" x14ac:dyDescent="0.25">
      <c r="A20" s="145">
        <v>18</v>
      </c>
      <c r="B20" s="146" t="s">
        <v>248</v>
      </c>
      <c r="C20" s="146" t="s">
        <v>249</v>
      </c>
      <c r="D20" s="146" t="s">
        <v>219</v>
      </c>
      <c r="E20" s="146">
        <v>406.76</v>
      </c>
      <c r="F20" s="146">
        <v>12</v>
      </c>
      <c r="G20" s="146">
        <v>26</v>
      </c>
      <c r="H20" s="149" t="s">
        <v>216</v>
      </c>
      <c r="I20" s="157">
        <v>38</v>
      </c>
    </row>
    <row r="21" spans="1:9" x14ac:dyDescent="0.25">
      <c r="A21" s="145">
        <v>19</v>
      </c>
      <c r="B21" s="146" t="s">
        <v>248</v>
      </c>
      <c r="C21" s="146" t="s">
        <v>250</v>
      </c>
      <c r="D21" s="146" t="s">
        <v>219</v>
      </c>
      <c r="E21" s="146">
        <v>137</v>
      </c>
      <c r="F21" s="146">
        <v>3</v>
      </c>
      <c r="G21" s="146">
        <v>6</v>
      </c>
      <c r="H21" s="149" t="s">
        <v>216</v>
      </c>
      <c r="I21" s="157">
        <v>12</v>
      </c>
    </row>
    <row r="22" spans="1:9" x14ac:dyDescent="0.25">
      <c r="A22" s="145">
        <v>20</v>
      </c>
      <c r="B22" s="146" t="s">
        <v>248</v>
      </c>
      <c r="C22" s="146" t="s">
        <v>251</v>
      </c>
      <c r="D22" s="146" t="s">
        <v>219</v>
      </c>
      <c r="E22" s="146">
        <v>137.19999999999999</v>
      </c>
      <c r="F22" s="146">
        <v>3</v>
      </c>
      <c r="G22" s="146">
        <v>6</v>
      </c>
      <c r="H22" s="149" t="s">
        <v>216</v>
      </c>
      <c r="I22" s="157">
        <v>12</v>
      </c>
    </row>
    <row r="23" spans="1:9" x14ac:dyDescent="0.25">
      <c r="A23" s="145">
        <v>21</v>
      </c>
      <c r="B23" s="146" t="s">
        <v>248</v>
      </c>
      <c r="C23" s="146" t="s">
        <v>252</v>
      </c>
      <c r="D23" s="146" t="s">
        <v>219</v>
      </c>
      <c r="E23" s="146">
        <v>406.76</v>
      </c>
      <c r="F23" s="146">
        <v>12</v>
      </c>
      <c r="G23" s="146">
        <v>26</v>
      </c>
      <c r="H23" s="149" t="s">
        <v>216</v>
      </c>
      <c r="I23" s="157">
        <v>38</v>
      </c>
    </row>
    <row r="24" spans="1:9" x14ac:dyDescent="0.25">
      <c r="A24" s="145">
        <v>22</v>
      </c>
      <c r="B24" s="146" t="s">
        <v>253</v>
      </c>
      <c r="C24" s="146" t="s">
        <v>254</v>
      </c>
      <c r="D24" s="146" t="s">
        <v>215</v>
      </c>
      <c r="E24" s="146">
        <v>85.04</v>
      </c>
      <c r="F24" s="146">
        <v>3</v>
      </c>
      <c r="G24" s="146">
        <v>8</v>
      </c>
      <c r="H24" s="149" t="s">
        <v>216</v>
      </c>
      <c r="I24" s="157">
        <v>12</v>
      </c>
    </row>
    <row r="25" spans="1:9" x14ac:dyDescent="0.25">
      <c r="A25" s="145">
        <v>23</v>
      </c>
      <c r="B25" s="146" t="s">
        <v>255</v>
      </c>
      <c r="C25" s="146" t="s">
        <v>256</v>
      </c>
      <c r="D25" s="146" t="s">
        <v>215</v>
      </c>
      <c r="E25" s="146">
        <v>85.04</v>
      </c>
      <c r="F25" s="146">
        <v>3</v>
      </c>
      <c r="G25" s="146">
        <v>8</v>
      </c>
      <c r="H25" s="149" t="s">
        <v>216</v>
      </c>
      <c r="I25" s="157">
        <v>12</v>
      </c>
    </row>
    <row r="26" spans="1:9" x14ac:dyDescent="0.25">
      <c r="A26" s="145">
        <v>24</v>
      </c>
      <c r="B26" s="146" t="s">
        <v>257</v>
      </c>
      <c r="C26" s="146" t="s">
        <v>258</v>
      </c>
      <c r="D26" s="146" t="s">
        <v>215</v>
      </c>
      <c r="E26" s="146">
        <v>68.44</v>
      </c>
      <c r="F26" s="146">
        <v>8</v>
      </c>
      <c r="G26" s="146">
        <v>30</v>
      </c>
      <c r="H26" s="149" t="s">
        <v>216</v>
      </c>
      <c r="I26" s="157">
        <v>42</v>
      </c>
    </row>
    <row r="27" spans="1:9" x14ac:dyDescent="0.25">
      <c r="A27" s="145">
        <v>25</v>
      </c>
      <c r="B27" s="146" t="s">
        <v>259</v>
      </c>
      <c r="C27" s="146" t="s">
        <v>260</v>
      </c>
      <c r="D27" s="146" t="s">
        <v>215</v>
      </c>
      <c r="E27" s="146">
        <v>85.04</v>
      </c>
      <c r="F27" s="146">
        <v>3</v>
      </c>
      <c r="G27" s="146">
        <v>8</v>
      </c>
      <c r="H27" s="149" t="s">
        <v>216</v>
      </c>
      <c r="I27" s="157">
        <v>12</v>
      </c>
    </row>
    <row r="28" spans="1:9" x14ac:dyDescent="0.25">
      <c r="A28" s="145">
        <v>26</v>
      </c>
      <c r="B28" s="146" t="s">
        <v>261</v>
      </c>
      <c r="C28" s="146" t="s">
        <v>262</v>
      </c>
      <c r="D28" s="146" t="s">
        <v>219</v>
      </c>
      <c r="E28" s="146">
        <v>132.44</v>
      </c>
      <c r="F28" s="146">
        <v>16</v>
      </c>
      <c r="G28" s="146">
        <v>36</v>
      </c>
      <c r="H28" s="149" t="s">
        <v>216</v>
      </c>
      <c r="I28" s="157">
        <v>44</v>
      </c>
    </row>
    <row r="29" spans="1:9" x14ac:dyDescent="0.25">
      <c r="A29" s="145">
        <v>27</v>
      </c>
      <c r="B29" s="146" t="s">
        <v>263</v>
      </c>
      <c r="C29" s="146" t="s">
        <v>264</v>
      </c>
      <c r="D29" s="146" t="s">
        <v>215</v>
      </c>
      <c r="E29" s="146">
        <v>68.44</v>
      </c>
      <c r="F29" s="146">
        <v>8</v>
      </c>
      <c r="G29" s="146">
        <v>30</v>
      </c>
      <c r="H29" s="149" t="s">
        <v>216</v>
      </c>
      <c r="I29" s="157">
        <v>42</v>
      </c>
    </row>
    <row r="30" spans="1:9" x14ac:dyDescent="0.25">
      <c r="A30" s="145">
        <v>28</v>
      </c>
      <c r="B30" s="146" t="s">
        <v>265</v>
      </c>
      <c r="C30" s="146" t="s">
        <v>266</v>
      </c>
      <c r="D30" s="146" t="s">
        <v>267</v>
      </c>
      <c r="E30" s="146">
        <v>2046.56</v>
      </c>
      <c r="F30" s="146">
        <v>136</v>
      </c>
      <c r="G30" s="146">
        <v>276</v>
      </c>
      <c r="H30" s="149" t="s">
        <v>216</v>
      </c>
      <c r="I30" s="157">
        <v>284</v>
      </c>
    </row>
    <row r="31" spans="1:9" x14ac:dyDescent="0.25">
      <c r="A31" s="145">
        <v>29</v>
      </c>
      <c r="B31" s="146" t="s">
        <v>268</v>
      </c>
      <c r="C31" s="146" t="s">
        <v>269</v>
      </c>
      <c r="D31" s="146" t="s">
        <v>215</v>
      </c>
      <c r="E31" s="146">
        <v>85.04</v>
      </c>
      <c r="F31" s="146">
        <v>3</v>
      </c>
      <c r="G31" s="146">
        <v>8</v>
      </c>
      <c r="H31" s="149" t="s">
        <v>216</v>
      </c>
      <c r="I31" s="157">
        <v>12</v>
      </c>
    </row>
    <row r="32" spans="1:9" x14ac:dyDescent="0.25">
      <c r="A32" s="145">
        <v>30</v>
      </c>
      <c r="B32" s="146" t="s">
        <v>232</v>
      </c>
      <c r="C32" s="146" t="s">
        <v>270</v>
      </c>
      <c r="D32" s="146" t="s">
        <v>219</v>
      </c>
      <c r="E32" s="146">
        <v>113</v>
      </c>
      <c r="F32" s="146">
        <v>3</v>
      </c>
      <c r="G32" s="146">
        <v>12</v>
      </c>
      <c r="H32" s="149" t="s">
        <v>216</v>
      </c>
      <c r="I32" s="157">
        <v>18</v>
      </c>
    </row>
    <row r="33" spans="1:9" x14ac:dyDescent="0.25">
      <c r="A33" s="145">
        <v>31</v>
      </c>
      <c r="B33" s="146" t="s">
        <v>271</v>
      </c>
      <c r="C33" s="146" t="s">
        <v>272</v>
      </c>
      <c r="D33" s="146" t="s">
        <v>219</v>
      </c>
      <c r="E33" s="146">
        <v>108</v>
      </c>
      <c r="F33" s="146">
        <v>3</v>
      </c>
      <c r="G33" s="146">
        <v>8</v>
      </c>
      <c r="H33" s="149" t="s">
        <v>216</v>
      </c>
      <c r="I33" s="157">
        <v>12</v>
      </c>
    </row>
    <row r="34" spans="1:9" x14ac:dyDescent="0.25">
      <c r="A34" s="145">
        <v>32</v>
      </c>
      <c r="B34" s="146" t="s">
        <v>273</v>
      </c>
      <c r="C34" s="146" t="s">
        <v>274</v>
      </c>
      <c r="D34" s="146" t="s">
        <v>215</v>
      </c>
      <c r="E34" s="146">
        <v>85.04</v>
      </c>
      <c r="F34" s="146">
        <v>3</v>
      </c>
      <c r="G34" s="146">
        <v>8</v>
      </c>
      <c r="H34" s="149" t="s">
        <v>216</v>
      </c>
      <c r="I34" s="157">
        <v>12</v>
      </c>
    </row>
    <row r="35" spans="1:9" x14ac:dyDescent="0.25">
      <c r="A35" s="145">
        <v>33</v>
      </c>
      <c r="B35" s="146" t="s">
        <v>275</v>
      </c>
      <c r="C35" s="146" t="s">
        <v>276</v>
      </c>
      <c r="D35" s="146" t="s">
        <v>215</v>
      </c>
      <c r="E35" s="146">
        <v>85.04</v>
      </c>
      <c r="F35" s="146">
        <v>3</v>
      </c>
      <c r="G35" s="146">
        <v>8</v>
      </c>
      <c r="H35" s="149" t="s">
        <v>216</v>
      </c>
      <c r="I35" s="157">
        <v>12</v>
      </c>
    </row>
    <row r="36" spans="1:9" x14ac:dyDescent="0.25">
      <c r="A36" s="145">
        <v>34</v>
      </c>
      <c r="B36" s="146" t="s">
        <v>277</v>
      </c>
      <c r="C36" s="146" t="s">
        <v>278</v>
      </c>
      <c r="D36" s="146" t="s">
        <v>215</v>
      </c>
      <c r="E36" s="146">
        <v>52.44</v>
      </c>
      <c r="F36" s="146">
        <v>6</v>
      </c>
      <c r="G36" s="146">
        <v>16</v>
      </c>
      <c r="H36" s="149" t="s">
        <v>216</v>
      </c>
      <c r="I36" s="157">
        <v>24</v>
      </c>
    </row>
    <row r="37" spans="1:9" x14ac:dyDescent="0.25">
      <c r="A37" s="145">
        <v>35</v>
      </c>
      <c r="B37" s="146" t="s">
        <v>279</v>
      </c>
      <c r="C37" s="146" t="s">
        <v>280</v>
      </c>
      <c r="D37" s="146" t="s">
        <v>215</v>
      </c>
      <c r="E37" s="146">
        <v>43.24</v>
      </c>
      <c r="F37" s="146">
        <v>6</v>
      </c>
      <c r="G37" s="146">
        <v>16</v>
      </c>
      <c r="H37" s="149" t="s">
        <v>216</v>
      </c>
      <c r="I37" s="157">
        <v>24</v>
      </c>
    </row>
    <row r="38" spans="1:9" x14ac:dyDescent="0.25">
      <c r="A38" s="145">
        <v>36</v>
      </c>
      <c r="B38" s="146" t="s">
        <v>281</v>
      </c>
      <c r="C38" s="146" t="s">
        <v>282</v>
      </c>
      <c r="D38" s="146" t="s">
        <v>215</v>
      </c>
      <c r="E38" s="146">
        <v>85.04</v>
      </c>
      <c r="F38" s="146">
        <v>3</v>
      </c>
      <c r="G38" s="146">
        <v>8</v>
      </c>
      <c r="H38" s="149" t="s">
        <v>216</v>
      </c>
      <c r="I38" s="157">
        <v>12</v>
      </c>
    </row>
    <row r="39" spans="1:9" x14ac:dyDescent="0.25">
      <c r="A39" s="145">
        <v>37</v>
      </c>
      <c r="B39" s="146" t="s">
        <v>283</v>
      </c>
      <c r="C39" s="146" t="s">
        <v>284</v>
      </c>
      <c r="D39" s="146" t="s">
        <v>215</v>
      </c>
      <c r="E39" s="146">
        <v>85.04</v>
      </c>
      <c r="F39" s="146">
        <v>3</v>
      </c>
      <c r="G39" s="146">
        <v>8</v>
      </c>
      <c r="H39" s="149" t="s">
        <v>216</v>
      </c>
      <c r="I39" s="157">
        <v>12</v>
      </c>
    </row>
    <row r="40" spans="1:9" x14ac:dyDescent="0.25">
      <c r="A40" s="145">
        <v>38</v>
      </c>
      <c r="B40" s="146" t="s">
        <v>205</v>
      </c>
      <c r="C40" s="146" t="s">
        <v>285</v>
      </c>
      <c r="D40" s="146" t="s">
        <v>23</v>
      </c>
      <c r="E40" s="146">
        <v>30.24</v>
      </c>
      <c r="F40" s="146">
        <v>4</v>
      </c>
      <c r="G40" s="146">
        <v>12</v>
      </c>
      <c r="H40" s="149" t="s">
        <v>216</v>
      </c>
      <c r="I40" s="157">
        <v>20</v>
      </c>
    </row>
    <row r="41" spans="1:9" x14ac:dyDescent="0.25">
      <c r="A41" s="145">
        <v>39</v>
      </c>
      <c r="B41" s="146" t="s">
        <v>286</v>
      </c>
      <c r="C41" s="146" t="s">
        <v>287</v>
      </c>
      <c r="D41" s="146" t="s">
        <v>215</v>
      </c>
      <c r="E41" s="146">
        <v>85.04</v>
      </c>
      <c r="F41" s="146">
        <v>3</v>
      </c>
      <c r="G41" s="146">
        <v>8</v>
      </c>
      <c r="H41" s="149" t="s">
        <v>216</v>
      </c>
      <c r="I41" s="157">
        <v>12</v>
      </c>
    </row>
    <row r="42" spans="1:9" x14ac:dyDescent="0.25">
      <c r="A42" s="145">
        <v>40</v>
      </c>
      <c r="B42" s="146" t="s">
        <v>288</v>
      </c>
      <c r="C42" s="146" t="s">
        <v>289</v>
      </c>
      <c r="D42" s="146" t="s">
        <v>215</v>
      </c>
      <c r="E42" s="146">
        <v>85.04</v>
      </c>
      <c r="F42" s="146">
        <v>3</v>
      </c>
      <c r="G42" s="146">
        <v>8</v>
      </c>
      <c r="H42" s="149" t="s">
        <v>216</v>
      </c>
      <c r="I42" s="157">
        <v>12</v>
      </c>
    </row>
    <row r="43" spans="1:9" x14ac:dyDescent="0.25">
      <c r="A43" s="145">
        <v>41</v>
      </c>
      <c r="B43" s="146" t="s">
        <v>290</v>
      </c>
      <c r="C43" s="146" t="s">
        <v>291</v>
      </c>
      <c r="D43" s="146" t="s">
        <v>215</v>
      </c>
      <c r="E43" s="146">
        <v>43.24</v>
      </c>
      <c r="F43" s="146">
        <v>6</v>
      </c>
      <c r="G43" s="146">
        <v>16</v>
      </c>
      <c r="H43" s="149" t="s">
        <v>216</v>
      </c>
      <c r="I43" s="157">
        <v>24</v>
      </c>
    </row>
    <row r="44" spans="1:9" x14ac:dyDescent="0.25">
      <c r="A44" s="145">
        <v>42</v>
      </c>
      <c r="B44" s="146" t="s">
        <v>292</v>
      </c>
      <c r="C44" s="146" t="s">
        <v>293</v>
      </c>
      <c r="D44" s="146" t="s">
        <v>215</v>
      </c>
      <c r="E44" s="146">
        <v>85.04</v>
      </c>
      <c r="F44" s="146">
        <v>3</v>
      </c>
      <c r="G44" s="146">
        <v>8</v>
      </c>
      <c r="H44" s="149" t="s">
        <v>216</v>
      </c>
      <c r="I44" s="157">
        <v>12</v>
      </c>
    </row>
    <row r="45" spans="1:9" x14ac:dyDescent="0.25">
      <c r="A45" s="145">
        <v>43</v>
      </c>
      <c r="B45" s="146" t="s">
        <v>294</v>
      </c>
      <c r="C45" s="146" t="s">
        <v>295</v>
      </c>
      <c r="D45" s="146" t="s">
        <v>215</v>
      </c>
      <c r="E45" s="146">
        <v>43.24</v>
      </c>
      <c r="F45" s="146">
        <v>8</v>
      </c>
      <c r="G45" s="146">
        <v>16</v>
      </c>
      <c r="H45" s="149" t="s">
        <v>216</v>
      </c>
      <c r="I45" s="157">
        <v>24</v>
      </c>
    </row>
    <row r="46" spans="1:9" x14ac:dyDescent="0.25">
      <c r="A46" s="145">
        <v>44</v>
      </c>
      <c r="B46" s="146" t="s">
        <v>275</v>
      </c>
      <c r="C46" s="146" t="s">
        <v>296</v>
      </c>
      <c r="D46" s="146" t="s">
        <v>215</v>
      </c>
      <c r="E46" s="146">
        <v>80.040000000000006</v>
      </c>
      <c r="F46" s="146">
        <v>3</v>
      </c>
      <c r="G46" s="146">
        <v>8</v>
      </c>
      <c r="H46" s="149" t="s">
        <v>216</v>
      </c>
      <c r="I46" s="157">
        <v>12</v>
      </c>
    </row>
    <row r="47" spans="1:9" x14ac:dyDescent="0.25">
      <c r="A47" s="145">
        <v>45</v>
      </c>
      <c r="B47" s="146" t="s">
        <v>297</v>
      </c>
      <c r="C47" s="146" t="s">
        <v>298</v>
      </c>
      <c r="D47" s="146" t="s">
        <v>215</v>
      </c>
      <c r="E47" s="146">
        <v>80.040000000000006</v>
      </c>
      <c r="F47" s="146">
        <v>3</v>
      </c>
      <c r="G47" s="146">
        <v>8</v>
      </c>
      <c r="H47" s="149" t="s">
        <v>216</v>
      </c>
      <c r="I47" s="157">
        <v>12</v>
      </c>
    </row>
    <row r="48" spans="1:9" x14ac:dyDescent="0.25">
      <c r="A48" s="145">
        <v>46</v>
      </c>
      <c r="B48" s="146" t="s">
        <v>299</v>
      </c>
      <c r="C48" s="146" t="s">
        <v>300</v>
      </c>
      <c r="D48" s="146" t="s">
        <v>219</v>
      </c>
      <c r="E48" s="146">
        <v>186.32</v>
      </c>
      <c r="F48" s="146">
        <v>6</v>
      </c>
      <c r="G48" s="146">
        <v>42</v>
      </c>
      <c r="H48" s="149" t="s">
        <v>216</v>
      </c>
      <c r="I48" s="157">
        <v>54</v>
      </c>
    </row>
    <row r="49" spans="1:9" x14ac:dyDescent="0.25">
      <c r="A49" s="145">
        <v>47</v>
      </c>
      <c r="B49" s="146" t="s">
        <v>222</v>
      </c>
      <c r="C49" s="146" t="s">
        <v>301</v>
      </c>
      <c r="D49" s="146" t="s">
        <v>215</v>
      </c>
      <c r="E49" s="146">
        <v>80.040000000000006</v>
      </c>
      <c r="F49" s="146">
        <v>3</v>
      </c>
      <c r="G49" s="146">
        <v>6</v>
      </c>
      <c r="H49" s="149" t="s">
        <v>302</v>
      </c>
      <c r="I49" s="157">
        <v>16</v>
      </c>
    </row>
    <row r="50" spans="1:9" x14ac:dyDescent="0.25">
      <c r="A50" s="145">
        <v>48</v>
      </c>
      <c r="B50" s="146" t="s">
        <v>303</v>
      </c>
      <c r="C50" s="146" t="s">
        <v>304</v>
      </c>
      <c r="D50" s="146" t="s">
        <v>215</v>
      </c>
      <c r="E50" s="146">
        <v>80.040000000000006</v>
      </c>
      <c r="F50" s="146">
        <v>3</v>
      </c>
      <c r="G50" s="146">
        <v>6</v>
      </c>
      <c r="H50" s="149" t="s">
        <v>216</v>
      </c>
      <c r="I50" s="157">
        <v>12</v>
      </c>
    </row>
    <row r="51" spans="1:9" x14ac:dyDescent="0.25">
      <c r="A51" s="145">
        <v>49</v>
      </c>
      <c r="B51" s="146" t="s">
        <v>305</v>
      </c>
      <c r="C51" s="146" t="s">
        <v>306</v>
      </c>
      <c r="D51" s="146" t="s">
        <v>215</v>
      </c>
      <c r="E51" s="146">
        <v>43.24</v>
      </c>
      <c r="F51" s="146">
        <v>6</v>
      </c>
      <c r="G51" s="146">
        <v>24</v>
      </c>
      <c r="H51" s="149" t="s">
        <v>216</v>
      </c>
      <c r="I51" s="157">
        <v>36</v>
      </c>
    </row>
    <row r="52" spans="1:9" x14ac:dyDescent="0.25">
      <c r="A52" s="145">
        <v>50</v>
      </c>
      <c r="B52" s="146" t="s">
        <v>307</v>
      </c>
      <c r="C52" s="146" t="s">
        <v>308</v>
      </c>
      <c r="D52" s="146" t="s">
        <v>215</v>
      </c>
      <c r="E52" s="146">
        <v>52.44</v>
      </c>
      <c r="F52" s="146">
        <v>6</v>
      </c>
      <c r="G52" s="146">
        <v>24</v>
      </c>
      <c r="H52" s="149" t="s">
        <v>216</v>
      </c>
      <c r="I52" s="157">
        <v>36</v>
      </c>
    </row>
    <row r="53" spans="1:9" x14ac:dyDescent="0.25">
      <c r="A53" s="145">
        <v>51</v>
      </c>
      <c r="B53" s="146" t="s">
        <v>309</v>
      </c>
      <c r="C53" s="146" t="s">
        <v>310</v>
      </c>
      <c r="D53" s="146" t="s">
        <v>215</v>
      </c>
      <c r="E53" s="146">
        <v>80.040000000000006</v>
      </c>
      <c r="F53" s="146">
        <v>3</v>
      </c>
      <c r="G53" s="146">
        <v>8</v>
      </c>
      <c r="H53" s="149" t="s">
        <v>216</v>
      </c>
      <c r="I53" s="157">
        <v>12</v>
      </c>
    </row>
    <row r="54" spans="1:9" x14ac:dyDescent="0.25">
      <c r="A54" s="145">
        <v>52</v>
      </c>
      <c r="B54" s="146" t="s">
        <v>311</v>
      </c>
      <c r="C54" s="146" t="s">
        <v>312</v>
      </c>
      <c r="D54" s="146" t="s">
        <v>219</v>
      </c>
      <c r="E54" s="146">
        <v>113</v>
      </c>
      <c r="F54" s="146">
        <v>3</v>
      </c>
      <c r="G54" s="146">
        <v>12</v>
      </c>
      <c r="H54" s="149" t="s">
        <v>216</v>
      </c>
      <c r="I54" s="157">
        <v>18</v>
      </c>
    </row>
    <row r="55" spans="1:9" x14ac:dyDescent="0.25">
      <c r="A55" s="145">
        <v>53</v>
      </c>
      <c r="B55" s="146" t="s">
        <v>313</v>
      </c>
      <c r="C55" s="146" t="s">
        <v>314</v>
      </c>
      <c r="D55" s="146" t="s">
        <v>219</v>
      </c>
      <c r="E55" s="146">
        <v>112.2</v>
      </c>
      <c r="F55" s="146">
        <v>6</v>
      </c>
      <c r="G55" s="146">
        <v>16</v>
      </c>
      <c r="H55" s="149" t="s">
        <v>216</v>
      </c>
      <c r="I55" s="157">
        <v>24</v>
      </c>
    </row>
    <row r="56" spans="1:9" x14ac:dyDescent="0.25">
      <c r="A56" s="145">
        <v>54</v>
      </c>
      <c r="B56" s="146" t="s">
        <v>315</v>
      </c>
      <c r="C56" s="146" t="s">
        <v>316</v>
      </c>
      <c r="D56" s="146" t="s">
        <v>215</v>
      </c>
      <c r="E56" s="146">
        <v>85.04</v>
      </c>
      <c r="F56" s="146">
        <v>3</v>
      </c>
      <c r="G56" s="146">
        <v>8</v>
      </c>
      <c r="H56" s="149" t="s">
        <v>216</v>
      </c>
      <c r="I56" s="157">
        <v>12</v>
      </c>
    </row>
    <row r="57" spans="1:9" x14ac:dyDescent="0.25">
      <c r="A57" s="145">
        <v>55</v>
      </c>
      <c r="B57" s="146" t="s">
        <v>317</v>
      </c>
      <c r="C57" s="146" t="s">
        <v>318</v>
      </c>
      <c r="D57" s="146" t="s">
        <v>215</v>
      </c>
      <c r="E57" s="146">
        <v>80.040000000000006</v>
      </c>
      <c r="F57" s="146">
        <v>3</v>
      </c>
      <c r="G57" s="146">
        <v>6</v>
      </c>
      <c r="H57" s="149" t="s">
        <v>216</v>
      </c>
      <c r="I57" s="157">
        <v>12</v>
      </c>
    </row>
    <row r="58" spans="1:9" x14ac:dyDescent="0.25">
      <c r="A58" s="145">
        <v>56</v>
      </c>
      <c r="B58" s="146" t="s">
        <v>319</v>
      </c>
      <c r="C58" s="146" t="s">
        <v>320</v>
      </c>
      <c r="D58" s="146" t="s">
        <v>215</v>
      </c>
      <c r="E58" s="146">
        <v>80.040000000000006</v>
      </c>
      <c r="F58" s="146">
        <v>3</v>
      </c>
      <c r="G58" s="146">
        <v>8</v>
      </c>
      <c r="H58" s="149" t="s">
        <v>216</v>
      </c>
      <c r="I58" s="157">
        <v>12</v>
      </c>
    </row>
    <row r="59" spans="1:9" x14ac:dyDescent="0.25">
      <c r="A59" s="145">
        <v>57</v>
      </c>
      <c r="B59" s="146" t="s">
        <v>321</v>
      </c>
      <c r="C59" s="146" t="s">
        <v>322</v>
      </c>
      <c r="D59" s="146" t="s">
        <v>215</v>
      </c>
      <c r="E59" s="146">
        <v>43.24</v>
      </c>
      <c r="F59" s="146">
        <v>6</v>
      </c>
      <c r="G59" s="146">
        <v>24</v>
      </c>
      <c r="H59" s="149" t="s">
        <v>216</v>
      </c>
      <c r="I59" s="157">
        <v>36</v>
      </c>
    </row>
    <row r="60" spans="1:9" x14ac:dyDescent="0.25">
      <c r="A60" s="145">
        <v>58</v>
      </c>
      <c r="B60" s="146" t="s">
        <v>323</v>
      </c>
      <c r="C60" s="146" t="s">
        <v>324</v>
      </c>
      <c r="D60" s="146" t="s">
        <v>215</v>
      </c>
      <c r="E60" s="146">
        <v>85.04</v>
      </c>
      <c r="F60" s="146">
        <v>3</v>
      </c>
      <c r="G60" s="146">
        <v>8</v>
      </c>
      <c r="H60" s="149" t="s">
        <v>216</v>
      </c>
      <c r="I60" s="157">
        <v>12</v>
      </c>
    </row>
    <row r="61" spans="1:9" x14ac:dyDescent="0.25">
      <c r="A61" s="145">
        <v>59</v>
      </c>
      <c r="B61" s="146" t="s">
        <v>325</v>
      </c>
      <c r="C61" s="146" t="s">
        <v>326</v>
      </c>
      <c r="D61" s="146" t="s">
        <v>215</v>
      </c>
      <c r="E61" s="146">
        <v>85.04</v>
      </c>
      <c r="F61" s="146">
        <v>3</v>
      </c>
      <c r="G61" s="146">
        <v>8</v>
      </c>
      <c r="H61" s="149" t="s">
        <v>216</v>
      </c>
      <c r="I61" s="157">
        <v>12</v>
      </c>
    </row>
    <row r="62" spans="1:9" x14ac:dyDescent="0.25">
      <c r="A62" s="145">
        <v>60</v>
      </c>
      <c r="B62" s="146" t="s">
        <v>327</v>
      </c>
      <c r="C62" s="146" t="s">
        <v>328</v>
      </c>
      <c r="D62" s="146" t="s">
        <v>215</v>
      </c>
      <c r="E62" s="146">
        <v>43.24</v>
      </c>
      <c r="F62" s="146">
        <v>6</v>
      </c>
      <c r="G62" s="146">
        <v>24</v>
      </c>
      <c r="H62" s="149" t="s">
        <v>216</v>
      </c>
      <c r="I62" s="157">
        <v>36</v>
      </c>
    </row>
    <row r="63" spans="1:9" x14ac:dyDescent="0.25">
      <c r="A63" s="145">
        <v>61</v>
      </c>
      <c r="B63" s="146" t="s">
        <v>329</v>
      </c>
      <c r="C63" s="146" t="s">
        <v>330</v>
      </c>
      <c r="D63" s="146" t="s">
        <v>215</v>
      </c>
      <c r="E63" s="146">
        <v>43.24</v>
      </c>
      <c r="F63" s="146">
        <v>6</v>
      </c>
      <c r="G63" s="146">
        <v>16</v>
      </c>
      <c r="H63" s="149" t="s">
        <v>216</v>
      </c>
      <c r="I63" s="157">
        <v>24</v>
      </c>
    </row>
    <row r="64" spans="1:9" x14ac:dyDescent="0.25">
      <c r="A64" s="145">
        <v>62</v>
      </c>
      <c r="B64" s="146" t="s">
        <v>331</v>
      </c>
      <c r="C64" s="146" t="s">
        <v>332</v>
      </c>
      <c r="D64" s="146" t="s">
        <v>215</v>
      </c>
      <c r="E64" s="146">
        <v>69.239999999999995</v>
      </c>
      <c r="F64" s="146">
        <v>10</v>
      </c>
      <c r="G64" s="146">
        <v>24</v>
      </c>
      <c r="H64" s="149" t="s">
        <v>216</v>
      </c>
      <c r="I64" s="157">
        <v>32</v>
      </c>
    </row>
    <row r="65" spans="1:9" x14ac:dyDescent="0.25">
      <c r="A65" s="145">
        <v>63</v>
      </c>
      <c r="B65" s="146" t="s">
        <v>333</v>
      </c>
      <c r="C65" s="146" t="s">
        <v>334</v>
      </c>
      <c r="D65" s="146" t="s">
        <v>215</v>
      </c>
      <c r="E65" s="146">
        <v>43.24</v>
      </c>
      <c r="F65" s="146">
        <v>6</v>
      </c>
      <c r="G65" s="146">
        <v>24</v>
      </c>
      <c r="H65" s="149" t="s">
        <v>216</v>
      </c>
      <c r="I65" s="157">
        <v>36</v>
      </c>
    </row>
    <row r="66" spans="1:9" x14ac:dyDescent="0.25">
      <c r="A66" s="145">
        <v>64</v>
      </c>
      <c r="B66" s="146" t="s">
        <v>335</v>
      </c>
      <c r="C66" s="146" t="s">
        <v>336</v>
      </c>
      <c r="D66" s="146" t="s">
        <v>219</v>
      </c>
      <c r="E66" s="146">
        <v>276.32</v>
      </c>
      <c r="F66" s="146">
        <v>18</v>
      </c>
      <c r="G66" s="146">
        <v>60</v>
      </c>
      <c r="H66" s="149" t="s">
        <v>216</v>
      </c>
      <c r="I66" s="157">
        <v>72</v>
      </c>
    </row>
    <row r="67" spans="1:9" x14ac:dyDescent="0.25">
      <c r="A67" s="145">
        <v>65</v>
      </c>
      <c r="B67" s="146" t="s">
        <v>337</v>
      </c>
      <c r="C67" s="146" t="s">
        <v>338</v>
      </c>
      <c r="D67" s="146" t="s">
        <v>215</v>
      </c>
      <c r="E67" s="146">
        <v>52.44</v>
      </c>
      <c r="F67" s="146">
        <v>6</v>
      </c>
      <c r="G67" s="146">
        <v>16</v>
      </c>
      <c r="H67" s="149" t="s">
        <v>216</v>
      </c>
      <c r="I67" s="157">
        <v>24</v>
      </c>
    </row>
    <row r="68" spans="1:9" x14ac:dyDescent="0.25">
      <c r="A68" s="145">
        <v>66</v>
      </c>
      <c r="B68" s="146" t="s">
        <v>339</v>
      </c>
      <c r="C68" s="146" t="s">
        <v>340</v>
      </c>
      <c r="D68" s="146" t="s">
        <v>215</v>
      </c>
      <c r="E68" s="146">
        <v>56.24</v>
      </c>
      <c r="F68" s="146">
        <v>6</v>
      </c>
      <c r="G68" s="146">
        <v>30</v>
      </c>
      <c r="H68" s="149" t="s">
        <v>216</v>
      </c>
      <c r="I68" s="157">
        <v>42</v>
      </c>
    </row>
    <row r="69" spans="1:9" x14ac:dyDescent="0.25">
      <c r="A69" s="145">
        <v>67</v>
      </c>
      <c r="B69" s="146" t="s">
        <v>341</v>
      </c>
      <c r="C69" s="146" t="s">
        <v>342</v>
      </c>
      <c r="D69" s="146" t="s">
        <v>215</v>
      </c>
      <c r="E69" s="146">
        <v>80.040000000000006</v>
      </c>
      <c r="F69" s="146">
        <v>3</v>
      </c>
      <c r="G69" s="146">
        <v>8</v>
      </c>
      <c r="H69" s="149" t="s">
        <v>216</v>
      </c>
      <c r="I69" s="157">
        <v>12</v>
      </c>
    </row>
    <row r="70" spans="1:9" x14ac:dyDescent="0.25">
      <c r="A70" s="145">
        <v>68</v>
      </c>
      <c r="B70" s="146" t="s">
        <v>343</v>
      </c>
      <c r="C70" s="146" t="s">
        <v>344</v>
      </c>
      <c r="D70" s="146" t="s">
        <v>215</v>
      </c>
      <c r="E70" s="146">
        <v>80.040000000000006</v>
      </c>
      <c r="F70" s="146">
        <v>3</v>
      </c>
      <c r="G70" s="146">
        <v>6</v>
      </c>
      <c r="H70" s="149" t="s">
        <v>216</v>
      </c>
      <c r="I70" s="157">
        <v>12</v>
      </c>
    </row>
    <row r="71" spans="1:9" x14ac:dyDescent="0.25">
      <c r="A71" s="145">
        <v>69</v>
      </c>
      <c r="B71" s="146" t="s">
        <v>345</v>
      </c>
      <c r="C71" s="146" t="s">
        <v>346</v>
      </c>
      <c r="D71" s="146" t="s">
        <v>215</v>
      </c>
      <c r="E71" s="146">
        <v>85.04</v>
      </c>
      <c r="F71" s="146">
        <v>3</v>
      </c>
      <c r="G71" s="146">
        <v>6</v>
      </c>
      <c r="H71" s="149" t="s">
        <v>216</v>
      </c>
      <c r="I71" s="157">
        <v>12</v>
      </c>
    </row>
    <row r="72" spans="1:9" x14ac:dyDescent="0.25">
      <c r="A72" s="145">
        <v>70</v>
      </c>
      <c r="B72" s="146" t="s">
        <v>347</v>
      </c>
      <c r="C72" s="146" t="s">
        <v>348</v>
      </c>
      <c r="D72" s="146" t="s">
        <v>215</v>
      </c>
      <c r="E72" s="146">
        <v>43.24</v>
      </c>
      <c r="F72" s="146">
        <v>6</v>
      </c>
      <c r="G72" s="146">
        <v>16</v>
      </c>
      <c r="H72" s="149" t="s">
        <v>216</v>
      </c>
      <c r="I72" s="157">
        <v>24</v>
      </c>
    </row>
    <row r="73" spans="1:9" x14ac:dyDescent="0.25">
      <c r="A73" s="145">
        <v>71</v>
      </c>
      <c r="B73" s="146" t="s">
        <v>349</v>
      </c>
      <c r="C73" s="146" t="s">
        <v>350</v>
      </c>
      <c r="D73" s="146" t="s">
        <v>219</v>
      </c>
      <c r="E73" s="146">
        <v>606.55999999999995</v>
      </c>
      <c r="F73" s="146">
        <v>40</v>
      </c>
      <c r="G73" s="146">
        <v>84</v>
      </c>
      <c r="H73" s="149" t="s">
        <v>216</v>
      </c>
      <c r="I73" s="157">
        <v>92</v>
      </c>
    </row>
    <row r="74" spans="1:9" x14ac:dyDescent="0.25">
      <c r="A74" s="145">
        <v>72</v>
      </c>
      <c r="B74" s="146" t="s">
        <v>351</v>
      </c>
      <c r="C74" s="146" t="s">
        <v>352</v>
      </c>
      <c r="D74" s="146" t="s">
        <v>219</v>
      </c>
      <c r="E74" s="146">
        <v>396.56</v>
      </c>
      <c r="F74" s="146">
        <v>26</v>
      </c>
      <c r="G74" s="146">
        <v>56</v>
      </c>
      <c r="H74" s="149" t="s">
        <v>216</v>
      </c>
      <c r="I74" s="157">
        <v>64</v>
      </c>
    </row>
    <row r="75" spans="1:9" x14ac:dyDescent="0.25">
      <c r="A75" s="145">
        <v>73</v>
      </c>
      <c r="B75" s="146" t="s">
        <v>353</v>
      </c>
      <c r="C75" s="146" t="s">
        <v>354</v>
      </c>
      <c r="D75" s="146" t="s">
        <v>215</v>
      </c>
      <c r="E75" s="146">
        <v>43.24</v>
      </c>
      <c r="F75" s="146">
        <v>6</v>
      </c>
      <c r="G75" s="146">
        <v>16</v>
      </c>
      <c r="H75" s="149" t="s">
        <v>216</v>
      </c>
      <c r="I75" s="157">
        <v>24</v>
      </c>
    </row>
    <row r="76" spans="1:9" x14ac:dyDescent="0.25">
      <c r="A76" s="145">
        <v>74</v>
      </c>
      <c r="B76" s="146" t="s">
        <v>355</v>
      </c>
      <c r="C76" s="146" t="s">
        <v>356</v>
      </c>
      <c r="D76" s="146" t="s">
        <v>219</v>
      </c>
      <c r="E76" s="146">
        <v>113</v>
      </c>
      <c r="F76" s="146">
        <v>3</v>
      </c>
      <c r="G76" s="146">
        <v>12</v>
      </c>
      <c r="H76" s="149" t="s">
        <v>216</v>
      </c>
      <c r="I76" s="157">
        <v>18</v>
      </c>
    </row>
    <row r="77" spans="1:9" x14ac:dyDescent="0.25">
      <c r="A77" s="145">
        <v>75</v>
      </c>
      <c r="B77" s="146" t="s">
        <v>357</v>
      </c>
      <c r="C77" s="146" t="s">
        <v>358</v>
      </c>
      <c r="D77" s="146" t="s">
        <v>219</v>
      </c>
      <c r="E77" s="146">
        <v>351.4</v>
      </c>
      <c r="F77" s="146">
        <v>22</v>
      </c>
      <c r="G77" s="146">
        <v>48</v>
      </c>
      <c r="H77" s="149" t="s">
        <v>216</v>
      </c>
      <c r="I77" s="157">
        <v>56</v>
      </c>
    </row>
    <row r="78" spans="1:9" ht="28" x14ac:dyDescent="0.25">
      <c r="A78" s="145">
        <v>76</v>
      </c>
      <c r="B78" s="146" t="s">
        <v>359</v>
      </c>
      <c r="C78" s="342" t="s">
        <v>360</v>
      </c>
      <c r="D78" s="146" t="s">
        <v>215</v>
      </c>
      <c r="E78" s="146">
        <v>85.04</v>
      </c>
      <c r="F78" s="146">
        <v>3</v>
      </c>
      <c r="G78" s="146">
        <v>4</v>
      </c>
      <c r="H78" s="149" t="s">
        <v>216</v>
      </c>
      <c r="I78" s="157">
        <v>8</v>
      </c>
    </row>
    <row r="79" spans="1:9" x14ac:dyDescent="0.25">
      <c r="A79" s="145">
        <v>77</v>
      </c>
      <c r="B79" s="146" t="s">
        <v>361</v>
      </c>
      <c r="C79" s="146" t="s">
        <v>362</v>
      </c>
      <c r="D79" s="146" t="s">
        <v>219</v>
      </c>
      <c r="E79" s="146">
        <v>113</v>
      </c>
      <c r="F79" s="146">
        <v>3</v>
      </c>
      <c r="G79" s="146">
        <v>8</v>
      </c>
      <c r="H79" s="149" t="s">
        <v>216</v>
      </c>
      <c r="I79" s="157">
        <v>12</v>
      </c>
    </row>
    <row r="80" spans="1:9" x14ac:dyDescent="0.25">
      <c r="A80" s="145">
        <v>78</v>
      </c>
      <c r="B80" s="146" t="s">
        <v>363</v>
      </c>
      <c r="C80" s="146" t="s">
        <v>364</v>
      </c>
      <c r="D80" s="146" t="s">
        <v>215</v>
      </c>
      <c r="E80" s="146">
        <v>85.04</v>
      </c>
      <c r="F80" s="146">
        <v>3</v>
      </c>
      <c r="G80" s="146">
        <v>8</v>
      </c>
      <c r="H80" s="149" t="s">
        <v>216</v>
      </c>
      <c r="I80" s="157">
        <v>12</v>
      </c>
    </row>
    <row r="81" spans="1:9" x14ac:dyDescent="0.25">
      <c r="A81" s="145">
        <v>79</v>
      </c>
      <c r="B81" s="146" t="s">
        <v>361</v>
      </c>
      <c r="C81" s="146" t="s">
        <v>365</v>
      </c>
      <c r="D81" s="146" t="s">
        <v>215</v>
      </c>
      <c r="E81" s="146">
        <v>85.04</v>
      </c>
      <c r="F81" s="146">
        <v>3</v>
      </c>
      <c r="G81" s="146">
        <v>6</v>
      </c>
      <c r="H81" s="149" t="s">
        <v>216</v>
      </c>
      <c r="I81" s="157">
        <v>12</v>
      </c>
    </row>
    <row r="82" spans="1:9" x14ac:dyDescent="0.25">
      <c r="A82" s="145">
        <v>80</v>
      </c>
      <c r="B82" s="146" t="s">
        <v>366</v>
      </c>
      <c r="C82" s="146" t="s">
        <v>367</v>
      </c>
      <c r="D82" s="146" t="s">
        <v>215</v>
      </c>
      <c r="E82" s="146">
        <v>80.040000000000006</v>
      </c>
      <c r="F82" s="146">
        <v>3</v>
      </c>
      <c r="G82" s="146">
        <v>6</v>
      </c>
      <c r="H82" s="149" t="s">
        <v>216</v>
      </c>
      <c r="I82" s="157">
        <v>12</v>
      </c>
    </row>
    <row r="83" spans="1:9" x14ac:dyDescent="0.25">
      <c r="A83" s="145">
        <v>81</v>
      </c>
      <c r="B83" s="146" t="s">
        <v>368</v>
      </c>
      <c r="C83" s="146" t="s">
        <v>369</v>
      </c>
      <c r="D83" s="146" t="s">
        <v>215</v>
      </c>
      <c r="E83" s="146">
        <v>80.040000000000006</v>
      </c>
      <c r="F83" s="146">
        <v>3</v>
      </c>
      <c r="G83" s="146">
        <v>8</v>
      </c>
      <c r="H83" s="149" t="s">
        <v>216</v>
      </c>
      <c r="I83" s="157">
        <v>12</v>
      </c>
    </row>
    <row r="84" spans="1:9" x14ac:dyDescent="0.25">
      <c r="A84" s="145">
        <v>82</v>
      </c>
      <c r="B84" s="146" t="s">
        <v>370</v>
      </c>
      <c r="C84" s="146" t="s">
        <v>371</v>
      </c>
      <c r="D84" s="146" t="s">
        <v>215</v>
      </c>
      <c r="E84" s="146">
        <v>80.040000000000006</v>
      </c>
      <c r="F84" s="146">
        <v>3</v>
      </c>
      <c r="G84" s="146">
        <v>6</v>
      </c>
      <c r="H84" s="149" t="s">
        <v>216</v>
      </c>
      <c r="I84" s="157">
        <v>12</v>
      </c>
    </row>
    <row r="85" spans="1:9" x14ac:dyDescent="0.25">
      <c r="A85" s="145">
        <v>83</v>
      </c>
      <c r="B85" s="146" t="s">
        <v>372</v>
      </c>
      <c r="C85" s="146" t="s">
        <v>373</v>
      </c>
      <c r="D85" s="146" t="s">
        <v>215</v>
      </c>
      <c r="E85" s="146">
        <v>89</v>
      </c>
      <c r="F85" s="146">
        <v>3</v>
      </c>
      <c r="G85" s="146">
        <v>6</v>
      </c>
      <c r="H85" s="149" t="s">
        <v>216</v>
      </c>
      <c r="I85" s="157">
        <v>12</v>
      </c>
    </row>
    <row r="86" spans="1:9" x14ac:dyDescent="0.25">
      <c r="A86" s="145">
        <v>84</v>
      </c>
      <c r="B86" s="146" t="s">
        <v>374</v>
      </c>
      <c r="C86" s="146" t="s">
        <v>375</v>
      </c>
      <c r="D86" s="146" t="s">
        <v>215</v>
      </c>
      <c r="E86" s="146">
        <v>52.46</v>
      </c>
      <c r="F86" s="146">
        <v>6</v>
      </c>
      <c r="G86" s="146">
        <v>10</v>
      </c>
      <c r="H86" s="149" t="s">
        <v>216</v>
      </c>
      <c r="I86" s="157">
        <v>20</v>
      </c>
    </row>
    <row r="87" spans="1:9" x14ac:dyDescent="0.25">
      <c r="A87" s="145">
        <v>85</v>
      </c>
      <c r="B87" s="146" t="s">
        <v>376</v>
      </c>
      <c r="C87" s="146" t="s">
        <v>377</v>
      </c>
      <c r="D87" s="146" t="s">
        <v>219</v>
      </c>
      <c r="E87" s="146">
        <v>107.26</v>
      </c>
      <c r="F87" s="146">
        <v>3</v>
      </c>
      <c r="G87" s="146">
        <v>12</v>
      </c>
      <c r="H87" s="149" t="s">
        <v>216</v>
      </c>
      <c r="I87" s="157">
        <v>18</v>
      </c>
    </row>
    <row r="88" spans="1:9" x14ac:dyDescent="0.25">
      <c r="A88" s="145">
        <v>86</v>
      </c>
      <c r="B88" s="146" t="s">
        <v>378</v>
      </c>
      <c r="C88" s="146" t="s">
        <v>379</v>
      </c>
      <c r="D88" s="146" t="s">
        <v>219</v>
      </c>
      <c r="E88" s="146">
        <v>182.36</v>
      </c>
      <c r="F88" s="146">
        <v>10</v>
      </c>
      <c r="G88" s="146">
        <v>24</v>
      </c>
      <c r="H88" s="149" t="s">
        <v>216</v>
      </c>
      <c r="I88" s="157">
        <v>32</v>
      </c>
    </row>
    <row r="89" spans="1:9" x14ac:dyDescent="0.25">
      <c r="A89" s="145">
        <v>87</v>
      </c>
      <c r="B89" s="146" t="s">
        <v>376</v>
      </c>
      <c r="C89" s="146" t="s">
        <v>380</v>
      </c>
      <c r="D89" s="146" t="s">
        <v>219</v>
      </c>
      <c r="E89" s="146">
        <v>107.26</v>
      </c>
      <c r="F89" s="146">
        <v>3</v>
      </c>
      <c r="G89" s="146">
        <v>12</v>
      </c>
      <c r="H89" s="149" t="s">
        <v>216</v>
      </c>
      <c r="I89" s="157">
        <v>18</v>
      </c>
    </row>
    <row r="90" spans="1:9" x14ac:dyDescent="0.25">
      <c r="A90" s="145">
        <v>88</v>
      </c>
      <c r="B90" s="146" t="s">
        <v>376</v>
      </c>
      <c r="C90" s="146" t="s">
        <v>381</v>
      </c>
      <c r="D90" s="146" t="s">
        <v>215</v>
      </c>
      <c r="E90" s="146">
        <v>52.46</v>
      </c>
      <c r="F90" s="146">
        <v>3</v>
      </c>
      <c r="G90" s="146">
        <v>4</v>
      </c>
      <c r="H90" s="149" t="s">
        <v>216</v>
      </c>
      <c r="I90" s="157">
        <v>8</v>
      </c>
    </row>
    <row r="91" spans="1:9" x14ac:dyDescent="0.25">
      <c r="A91" s="145">
        <v>89</v>
      </c>
      <c r="B91" s="146" t="s">
        <v>382</v>
      </c>
      <c r="C91" s="146" t="s">
        <v>383</v>
      </c>
      <c r="D91" s="146" t="s">
        <v>215</v>
      </c>
      <c r="E91" s="146">
        <v>85.04</v>
      </c>
      <c r="F91" s="146">
        <v>3</v>
      </c>
      <c r="G91" s="146">
        <v>8</v>
      </c>
      <c r="H91" s="149" t="s">
        <v>216</v>
      </c>
      <c r="I91" s="157">
        <v>12</v>
      </c>
    </row>
    <row r="92" spans="1:9" x14ac:dyDescent="0.25">
      <c r="A92" s="145">
        <v>90</v>
      </c>
      <c r="B92" s="146" t="s">
        <v>384</v>
      </c>
      <c r="C92" s="146" t="s">
        <v>385</v>
      </c>
      <c r="D92" s="146" t="s">
        <v>215</v>
      </c>
      <c r="E92" s="146">
        <v>96.32</v>
      </c>
      <c r="F92" s="146">
        <v>6</v>
      </c>
      <c r="G92" s="146">
        <v>16</v>
      </c>
      <c r="H92" s="149" t="s">
        <v>216</v>
      </c>
      <c r="I92" s="157">
        <v>24</v>
      </c>
    </row>
    <row r="93" spans="1:9" x14ac:dyDescent="0.25">
      <c r="A93" s="145">
        <v>91</v>
      </c>
      <c r="B93" s="146" t="s">
        <v>386</v>
      </c>
      <c r="C93" s="146" t="s">
        <v>387</v>
      </c>
      <c r="D93" s="146" t="s">
        <v>219</v>
      </c>
      <c r="E93" s="146">
        <v>128.16</v>
      </c>
      <c r="F93" s="146">
        <v>6</v>
      </c>
      <c r="G93" s="146">
        <v>24</v>
      </c>
      <c r="H93" s="149" t="s">
        <v>216</v>
      </c>
      <c r="I93" s="157">
        <v>36</v>
      </c>
    </row>
    <row r="94" spans="1:9" x14ac:dyDescent="0.25">
      <c r="A94" s="145">
        <v>92</v>
      </c>
      <c r="B94" s="146" t="s">
        <v>388</v>
      </c>
      <c r="C94" s="146" t="s">
        <v>389</v>
      </c>
      <c r="D94" s="146" t="s">
        <v>215</v>
      </c>
      <c r="E94" s="146">
        <v>52.44</v>
      </c>
      <c r="F94" s="146">
        <v>6</v>
      </c>
      <c r="G94" s="146">
        <v>12</v>
      </c>
      <c r="H94" s="149" t="s">
        <v>216</v>
      </c>
      <c r="I94" s="157">
        <v>24</v>
      </c>
    </row>
    <row r="95" spans="1:9" x14ac:dyDescent="0.25">
      <c r="A95" s="145">
        <v>93</v>
      </c>
      <c r="B95" s="146" t="s">
        <v>390</v>
      </c>
      <c r="C95" s="146" t="s">
        <v>391</v>
      </c>
      <c r="D95" s="146" t="s">
        <v>215</v>
      </c>
      <c r="E95" s="146">
        <v>84.44</v>
      </c>
      <c r="F95" s="146">
        <v>10</v>
      </c>
      <c r="G95" s="146">
        <v>24</v>
      </c>
      <c r="H95" s="149" t="s">
        <v>216</v>
      </c>
      <c r="I95" s="157">
        <v>32</v>
      </c>
    </row>
    <row r="96" spans="1:9" x14ac:dyDescent="0.25">
      <c r="A96" s="145">
        <v>94</v>
      </c>
      <c r="B96" s="146" t="s">
        <v>392</v>
      </c>
      <c r="C96" s="146" t="s">
        <v>393</v>
      </c>
      <c r="D96" s="146" t="s">
        <v>215</v>
      </c>
      <c r="E96" s="146">
        <v>85.04</v>
      </c>
      <c r="F96" s="146">
        <v>3</v>
      </c>
      <c r="G96" s="146">
        <v>8</v>
      </c>
      <c r="H96" s="149" t="s">
        <v>216</v>
      </c>
      <c r="I96" s="157">
        <v>12</v>
      </c>
    </row>
    <row r="97" spans="1:9" x14ac:dyDescent="0.25">
      <c r="A97" s="145">
        <v>95</v>
      </c>
      <c r="B97" s="146" t="s">
        <v>394</v>
      </c>
      <c r="C97" s="146" t="s">
        <v>395</v>
      </c>
      <c r="D97" s="146" t="s">
        <v>215</v>
      </c>
      <c r="E97" s="146">
        <v>43.24</v>
      </c>
      <c r="F97" s="146">
        <v>6</v>
      </c>
      <c r="G97" s="146">
        <v>16</v>
      </c>
      <c r="H97" s="149" t="s">
        <v>216</v>
      </c>
      <c r="I97" s="157">
        <v>24</v>
      </c>
    </row>
    <row r="98" spans="1:9" x14ac:dyDescent="0.25">
      <c r="A98" s="145">
        <v>96</v>
      </c>
      <c r="B98" s="146" t="s">
        <v>396</v>
      </c>
      <c r="C98" s="146" t="s">
        <v>397</v>
      </c>
      <c r="D98" s="146" t="s">
        <v>215</v>
      </c>
      <c r="E98" s="146">
        <v>80.040000000000006</v>
      </c>
      <c r="F98" s="146">
        <v>3</v>
      </c>
      <c r="G98" s="146">
        <v>8</v>
      </c>
      <c r="H98" s="149" t="s">
        <v>216</v>
      </c>
      <c r="I98" s="157">
        <v>12</v>
      </c>
    </row>
    <row r="99" spans="1:9" x14ac:dyDescent="0.25">
      <c r="A99" s="145">
        <v>97</v>
      </c>
      <c r="B99" s="146" t="s">
        <v>398</v>
      </c>
      <c r="C99" s="146" t="s">
        <v>399</v>
      </c>
      <c r="D99" s="146" t="s">
        <v>219</v>
      </c>
      <c r="E99" s="146">
        <v>113.1</v>
      </c>
      <c r="F99" s="146">
        <v>3</v>
      </c>
      <c r="G99" s="146">
        <v>8</v>
      </c>
      <c r="H99" s="149" t="s">
        <v>216</v>
      </c>
      <c r="I99" s="157">
        <v>16</v>
      </c>
    </row>
    <row r="100" spans="1:9" x14ac:dyDescent="0.25">
      <c r="A100" s="145">
        <v>98</v>
      </c>
      <c r="B100" s="146" t="s">
        <v>400</v>
      </c>
      <c r="C100" s="146" t="s">
        <v>401</v>
      </c>
      <c r="D100" s="146" t="s">
        <v>215</v>
      </c>
      <c r="E100" s="146">
        <v>89</v>
      </c>
      <c r="F100" s="146">
        <v>3</v>
      </c>
      <c r="G100" s="146">
        <v>6</v>
      </c>
      <c r="H100" s="149" t="s">
        <v>216</v>
      </c>
      <c r="I100" s="157">
        <v>12</v>
      </c>
    </row>
    <row r="101" spans="1:9" x14ac:dyDescent="0.25">
      <c r="A101" s="145">
        <v>99</v>
      </c>
      <c r="B101" s="146" t="s">
        <v>402</v>
      </c>
      <c r="C101" s="146" t="s">
        <v>403</v>
      </c>
      <c r="D101" s="146" t="s">
        <v>219</v>
      </c>
      <c r="E101" s="146">
        <v>101.1</v>
      </c>
      <c r="F101" s="146">
        <v>3</v>
      </c>
      <c r="G101" s="146">
        <v>6</v>
      </c>
      <c r="H101" s="149" t="s">
        <v>216</v>
      </c>
      <c r="I101" s="157">
        <v>12</v>
      </c>
    </row>
    <row r="102" spans="1:9" x14ac:dyDescent="0.25">
      <c r="A102" s="145">
        <v>100</v>
      </c>
      <c r="B102" s="146" t="s">
        <v>404</v>
      </c>
      <c r="C102" s="146" t="s">
        <v>405</v>
      </c>
      <c r="D102" s="146" t="s">
        <v>215</v>
      </c>
      <c r="E102" s="146">
        <v>43.24</v>
      </c>
      <c r="F102" s="146">
        <v>3</v>
      </c>
      <c r="G102" s="146">
        <v>16</v>
      </c>
      <c r="H102" s="149" t="s">
        <v>216</v>
      </c>
      <c r="I102" s="157">
        <v>16</v>
      </c>
    </row>
    <row r="103" spans="1:9" x14ac:dyDescent="0.25">
      <c r="A103" s="145">
        <v>101</v>
      </c>
      <c r="B103" s="146" t="s">
        <v>406</v>
      </c>
      <c r="C103" s="146" t="s">
        <v>407</v>
      </c>
      <c r="D103" s="146" t="s">
        <v>215</v>
      </c>
      <c r="E103" s="146">
        <v>52.44</v>
      </c>
      <c r="F103" s="146">
        <v>3</v>
      </c>
      <c r="G103" s="146">
        <v>24</v>
      </c>
      <c r="H103" s="149" t="s">
        <v>216</v>
      </c>
      <c r="I103" s="157">
        <v>36</v>
      </c>
    </row>
    <row r="104" spans="1:9" x14ac:dyDescent="0.25">
      <c r="A104" s="145">
        <v>102</v>
      </c>
      <c r="B104" s="146" t="s">
        <v>404</v>
      </c>
      <c r="C104" s="146" t="s">
        <v>408</v>
      </c>
      <c r="D104" s="146" t="s">
        <v>215</v>
      </c>
      <c r="E104" s="146">
        <v>43.24</v>
      </c>
      <c r="F104" s="146">
        <v>3</v>
      </c>
      <c r="G104" s="146">
        <v>16</v>
      </c>
      <c r="H104" s="149" t="s">
        <v>216</v>
      </c>
      <c r="I104" s="157">
        <v>16</v>
      </c>
    </row>
    <row r="105" spans="1:9" x14ac:dyDescent="0.25">
      <c r="A105" s="145">
        <v>103</v>
      </c>
      <c r="B105" s="146" t="s">
        <v>409</v>
      </c>
      <c r="C105" s="146" t="s">
        <v>410</v>
      </c>
      <c r="D105" s="146" t="s">
        <v>215</v>
      </c>
      <c r="E105" s="146">
        <v>52.44</v>
      </c>
      <c r="F105" s="146">
        <v>3</v>
      </c>
      <c r="G105" s="146">
        <v>24</v>
      </c>
      <c r="H105" s="149" t="s">
        <v>216</v>
      </c>
      <c r="I105" s="157">
        <v>24</v>
      </c>
    </row>
    <row r="106" spans="1:9" x14ac:dyDescent="0.25">
      <c r="A106" s="145">
        <v>104</v>
      </c>
      <c r="B106" s="146" t="s">
        <v>411</v>
      </c>
      <c r="C106" s="146" t="s">
        <v>412</v>
      </c>
      <c r="D106" s="146" t="s">
        <v>219</v>
      </c>
      <c r="E106" s="146">
        <v>147.19999999999999</v>
      </c>
      <c r="F106" s="146">
        <v>4</v>
      </c>
      <c r="G106" s="146">
        <v>30</v>
      </c>
      <c r="H106" s="149" t="s">
        <v>216</v>
      </c>
      <c r="I106" s="157">
        <v>42</v>
      </c>
    </row>
    <row r="107" spans="1:9" x14ac:dyDescent="0.25">
      <c r="A107" s="145">
        <v>105</v>
      </c>
      <c r="B107" s="146" t="s">
        <v>413</v>
      </c>
      <c r="C107" s="146" t="s">
        <v>414</v>
      </c>
      <c r="D107" s="146" t="s">
        <v>215</v>
      </c>
      <c r="E107" s="146">
        <v>80.040000000000006</v>
      </c>
      <c r="F107" s="146">
        <v>3</v>
      </c>
      <c r="G107" s="146">
        <v>8</v>
      </c>
      <c r="H107" s="149" t="s">
        <v>216</v>
      </c>
      <c r="I107" s="157">
        <v>12</v>
      </c>
    </row>
    <row r="108" spans="1:9" x14ac:dyDescent="0.25">
      <c r="A108" s="145">
        <v>106</v>
      </c>
      <c r="B108" s="146" t="s">
        <v>415</v>
      </c>
      <c r="C108" s="146" t="s">
        <v>416</v>
      </c>
      <c r="D108" s="146" t="s">
        <v>219</v>
      </c>
      <c r="E108" s="146">
        <v>113.1</v>
      </c>
      <c r="F108" s="146">
        <v>3</v>
      </c>
      <c r="G108" s="146">
        <v>6</v>
      </c>
      <c r="H108" s="149" t="s">
        <v>216</v>
      </c>
      <c r="I108" s="157">
        <v>12</v>
      </c>
    </row>
    <row r="109" spans="1:9" x14ac:dyDescent="0.25">
      <c r="A109" s="145">
        <v>107</v>
      </c>
      <c r="B109" s="146" t="s">
        <v>417</v>
      </c>
      <c r="C109" s="146" t="s">
        <v>418</v>
      </c>
      <c r="D109" s="146" t="s">
        <v>219</v>
      </c>
      <c r="E109" s="146">
        <v>101.1</v>
      </c>
      <c r="F109" s="146">
        <v>3</v>
      </c>
      <c r="G109" s="146">
        <v>6</v>
      </c>
      <c r="H109" s="149" t="s">
        <v>216</v>
      </c>
      <c r="I109" s="157">
        <v>12</v>
      </c>
    </row>
    <row r="110" spans="1:9" x14ac:dyDescent="0.25">
      <c r="A110" s="145">
        <v>108</v>
      </c>
      <c r="B110" s="146" t="s">
        <v>419</v>
      </c>
      <c r="C110" s="146" t="s">
        <v>420</v>
      </c>
      <c r="D110" s="146" t="s">
        <v>215</v>
      </c>
      <c r="E110" s="146">
        <v>85.04</v>
      </c>
      <c r="F110" s="146">
        <v>3</v>
      </c>
      <c r="G110" s="146">
        <v>8</v>
      </c>
      <c r="H110" s="149" t="s">
        <v>216</v>
      </c>
      <c r="I110" s="157">
        <v>12</v>
      </c>
    </row>
    <row r="111" spans="1:9" x14ac:dyDescent="0.25">
      <c r="A111" s="145">
        <v>109</v>
      </c>
      <c r="B111" s="146" t="s">
        <v>421</v>
      </c>
      <c r="C111" s="146" t="s">
        <v>422</v>
      </c>
      <c r="D111" s="146" t="s">
        <v>219</v>
      </c>
      <c r="E111" s="146">
        <v>113</v>
      </c>
      <c r="F111" s="146">
        <v>3</v>
      </c>
      <c r="G111" s="146">
        <v>8</v>
      </c>
      <c r="H111" s="149" t="s">
        <v>216</v>
      </c>
      <c r="I111" s="157">
        <v>12</v>
      </c>
    </row>
    <row r="112" spans="1:9" x14ac:dyDescent="0.25">
      <c r="A112" s="145">
        <v>110</v>
      </c>
      <c r="B112" s="146" t="s">
        <v>423</v>
      </c>
      <c r="C112" s="146" t="s">
        <v>424</v>
      </c>
      <c r="D112" s="146" t="s">
        <v>219</v>
      </c>
      <c r="E112" s="146">
        <v>128.04</v>
      </c>
      <c r="F112" s="146">
        <v>3</v>
      </c>
      <c r="G112" s="146">
        <v>8</v>
      </c>
      <c r="H112" s="149" t="s">
        <v>216</v>
      </c>
      <c r="I112" s="157">
        <v>12</v>
      </c>
    </row>
    <row r="113" spans="1:9" x14ac:dyDescent="0.25">
      <c r="A113" s="145">
        <v>111</v>
      </c>
      <c r="B113" s="146" t="s">
        <v>425</v>
      </c>
      <c r="C113" s="146" t="s">
        <v>426</v>
      </c>
      <c r="D113" s="146" t="s">
        <v>215</v>
      </c>
      <c r="E113" s="146">
        <v>85.04</v>
      </c>
      <c r="F113" s="146">
        <v>3</v>
      </c>
      <c r="G113" s="146">
        <v>8</v>
      </c>
      <c r="H113" s="149" t="s">
        <v>216</v>
      </c>
      <c r="I113" s="157">
        <v>12</v>
      </c>
    </row>
    <row r="114" spans="1:9" x14ac:dyDescent="0.25">
      <c r="A114" s="145">
        <v>112</v>
      </c>
      <c r="B114" s="146" t="s">
        <v>427</v>
      </c>
      <c r="C114" s="146" t="s">
        <v>428</v>
      </c>
      <c r="D114" s="146" t="s">
        <v>215</v>
      </c>
      <c r="E114" s="146">
        <v>64.92</v>
      </c>
      <c r="F114" s="146">
        <v>3</v>
      </c>
      <c r="G114" s="146">
        <v>24</v>
      </c>
      <c r="H114" s="149" t="s">
        <v>216</v>
      </c>
      <c r="I114" s="157">
        <v>36</v>
      </c>
    </row>
    <row r="115" spans="1:9" x14ac:dyDescent="0.25">
      <c r="A115" s="145">
        <v>113</v>
      </c>
      <c r="B115" s="146" t="s">
        <v>429</v>
      </c>
      <c r="C115" s="146" t="s">
        <v>430</v>
      </c>
      <c r="D115" s="146" t="s">
        <v>215</v>
      </c>
      <c r="E115" s="146">
        <v>52.44</v>
      </c>
      <c r="F115" s="146">
        <v>3</v>
      </c>
      <c r="G115" s="146">
        <v>24</v>
      </c>
      <c r="H115" s="149" t="s">
        <v>216</v>
      </c>
      <c r="I115" s="157">
        <v>36</v>
      </c>
    </row>
    <row r="116" spans="1:9" x14ac:dyDescent="0.25">
      <c r="A116" s="145">
        <v>114</v>
      </c>
      <c r="B116" s="146" t="s">
        <v>431</v>
      </c>
      <c r="C116" s="146" t="s">
        <v>432</v>
      </c>
      <c r="D116" s="146" t="s">
        <v>215</v>
      </c>
      <c r="E116" s="146">
        <v>52.44</v>
      </c>
      <c r="F116" s="146">
        <v>3</v>
      </c>
      <c r="G116" s="146">
        <v>24</v>
      </c>
      <c r="H116" s="149" t="s">
        <v>216</v>
      </c>
      <c r="I116" s="157">
        <v>36</v>
      </c>
    </row>
    <row r="117" spans="1:9" x14ac:dyDescent="0.25">
      <c r="A117" s="145">
        <v>115</v>
      </c>
      <c r="B117" s="146" t="s">
        <v>433</v>
      </c>
      <c r="C117" s="146" t="s">
        <v>434</v>
      </c>
      <c r="D117" s="146" t="s">
        <v>215</v>
      </c>
      <c r="E117" s="146">
        <v>43.24</v>
      </c>
      <c r="F117" s="146">
        <v>3</v>
      </c>
      <c r="G117" s="146">
        <v>16</v>
      </c>
      <c r="H117" s="149" t="s">
        <v>216</v>
      </c>
      <c r="I117" s="157">
        <v>24</v>
      </c>
    </row>
    <row r="118" spans="1:9" x14ac:dyDescent="0.25">
      <c r="A118" s="145">
        <v>116</v>
      </c>
      <c r="B118" s="146" t="s">
        <v>435</v>
      </c>
      <c r="C118" s="146" t="s">
        <v>436</v>
      </c>
      <c r="D118" s="146" t="s">
        <v>215</v>
      </c>
      <c r="E118" s="146">
        <v>85.04</v>
      </c>
      <c r="F118" s="146">
        <v>3</v>
      </c>
      <c r="G118" s="146">
        <v>8</v>
      </c>
      <c r="H118" s="149" t="s">
        <v>216</v>
      </c>
      <c r="I118" s="157">
        <v>12</v>
      </c>
    </row>
    <row r="119" spans="1:9" x14ac:dyDescent="0.25">
      <c r="A119" s="145">
        <v>117</v>
      </c>
      <c r="B119" s="146" t="s">
        <v>437</v>
      </c>
      <c r="C119" s="146" t="s">
        <v>438</v>
      </c>
      <c r="D119" s="146" t="s">
        <v>215</v>
      </c>
      <c r="E119" s="146">
        <v>85.04</v>
      </c>
      <c r="F119" s="146">
        <v>3</v>
      </c>
      <c r="G119" s="146">
        <v>8</v>
      </c>
      <c r="H119" s="149" t="s">
        <v>216</v>
      </c>
      <c r="I119" s="157">
        <v>12</v>
      </c>
    </row>
    <row r="120" spans="1:9" x14ac:dyDescent="0.25">
      <c r="A120" s="145">
        <v>118</v>
      </c>
      <c r="B120" s="146" t="s">
        <v>439</v>
      </c>
      <c r="C120" s="146" t="s">
        <v>440</v>
      </c>
      <c r="D120" s="146" t="s">
        <v>219</v>
      </c>
      <c r="E120" s="146">
        <v>113.1</v>
      </c>
      <c r="F120" s="146">
        <v>3</v>
      </c>
      <c r="G120" s="146">
        <v>6</v>
      </c>
      <c r="H120" s="149" t="s">
        <v>216</v>
      </c>
      <c r="I120" s="157">
        <v>12</v>
      </c>
    </row>
    <row r="121" spans="1:9" x14ac:dyDescent="0.25">
      <c r="A121" s="145">
        <v>119</v>
      </c>
      <c r="B121" s="146" t="s">
        <v>441</v>
      </c>
      <c r="C121" s="146" t="s">
        <v>442</v>
      </c>
      <c r="D121" s="146" t="s">
        <v>219</v>
      </c>
      <c r="E121" s="146">
        <v>113</v>
      </c>
      <c r="F121" s="146">
        <v>3</v>
      </c>
      <c r="G121" s="146">
        <v>8</v>
      </c>
      <c r="H121" s="149" t="s">
        <v>216</v>
      </c>
      <c r="I121" s="157">
        <v>12</v>
      </c>
    </row>
    <row r="122" spans="1:9" x14ac:dyDescent="0.25">
      <c r="A122" s="145">
        <v>120</v>
      </c>
      <c r="B122" s="146" t="s">
        <v>443</v>
      </c>
      <c r="C122" s="146" t="s">
        <v>444</v>
      </c>
      <c r="D122" s="146" t="s">
        <v>215</v>
      </c>
      <c r="E122" s="146">
        <v>89</v>
      </c>
      <c r="F122" s="146">
        <v>3</v>
      </c>
      <c r="G122" s="146">
        <v>6</v>
      </c>
      <c r="H122" s="149" t="s">
        <v>216</v>
      </c>
      <c r="I122" s="157">
        <v>12</v>
      </c>
    </row>
    <row r="123" spans="1:9" x14ac:dyDescent="0.25">
      <c r="A123" s="145">
        <v>121</v>
      </c>
      <c r="B123" s="146" t="s">
        <v>445</v>
      </c>
      <c r="C123" s="146" t="s">
        <v>446</v>
      </c>
      <c r="D123" s="146" t="s">
        <v>219</v>
      </c>
      <c r="E123" s="146">
        <v>113</v>
      </c>
      <c r="F123" s="146">
        <v>3</v>
      </c>
      <c r="G123" s="146">
        <v>8</v>
      </c>
      <c r="H123" s="149" t="s">
        <v>216</v>
      </c>
      <c r="I123" s="157">
        <v>12</v>
      </c>
    </row>
    <row r="124" spans="1:9" x14ac:dyDescent="0.25">
      <c r="A124" s="145">
        <v>122</v>
      </c>
      <c r="B124" s="146" t="s">
        <v>447</v>
      </c>
      <c r="C124" s="146" t="s">
        <v>448</v>
      </c>
      <c r="D124" s="146" t="s">
        <v>219</v>
      </c>
      <c r="E124" s="146">
        <v>113</v>
      </c>
      <c r="F124" s="146">
        <v>3</v>
      </c>
      <c r="G124" s="146">
        <v>12</v>
      </c>
      <c r="H124" s="149" t="s">
        <v>216</v>
      </c>
      <c r="I124" s="157">
        <v>18</v>
      </c>
    </row>
    <row r="125" spans="1:9" x14ac:dyDescent="0.25">
      <c r="A125" s="145">
        <v>123</v>
      </c>
      <c r="B125" s="146" t="s">
        <v>449</v>
      </c>
      <c r="C125" s="146" t="s">
        <v>450</v>
      </c>
      <c r="D125" s="146" t="s">
        <v>215</v>
      </c>
      <c r="E125" s="146">
        <v>52.44</v>
      </c>
      <c r="F125" s="146">
        <v>3</v>
      </c>
      <c r="G125" s="146">
        <v>24</v>
      </c>
      <c r="H125" s="149" t="s">
        <v>216</v>
      </c>
      <c r="I125" s="157">
        <v>36</v>
      </c>
    </row>
    <row r="126" spans="1:9" x14ac:dyDescent="0.25">
      <c r="A126" s="145">
        <v>124</v>
      </c>
      <c r="B126" s="146" t="s">
        <v>222</v>
      </c>
      <c r="C126" s="146" t="s">
        <v>451</v>
      </c>
      <c r="D126" s="146" t="s">
        <v>219</v>
      </c>
      <c r="E126" s="146">
        <v>113.1</v>
      </c>
      <c r="F126" s="146">
        <v>3</v>
      </c>
      <c r="G126" s="146">
        <v>6</v>
      </c>
      <c r="H126" s="149" t="s">
        <v>216</v>
      </c>
      <c r="I126" s="157">
        <v>12</v>
      </c>
    </row>
    <row r="127" spans="1:9" x14ac:dyDescent="0.25">
      <c r="A127" s="145">
        <v>125</v>
      </c>
      <c r="B127" s="146" t="s">
        <v>222</v>
      </c>
      <c r="C127" s="146" t="s">
        <v>452</v>
      </c>
      <c r="D127" s="146" t="s">
        <v>215</v>
      </c>
      <c r="E127" s="146">
        <v>85.04</v>
      </c>
      <c r="F127" s="146">
        <v>3</v>
      </c>
      <c r="G127" s="146">
        <v>8</v>
      </c>
      <c r="H127" s="149" t="s">
        <v>216</v>
      </c>
      <c r="I127" s="157">
        <v>12</v>
      </c>
    </row>
    <row r="128" spans="1:9" x14ac:dyDescent="0.25">
      <c r="A128" s="145">
        <v>126</v>
      </c>
      <c r="B128" s="146" t="s">
        <v>222</v>
      </c>
      <c r="C128" s="146" t="s">
        <v>453</v>
      </c>
      <c r="D128" s="146" t="s">
        <v>215</v>
      </c>
      <c r="E128" s="146">
        <v>85.04</v>
      </c>
      <c r="F128" s="146">
        <v>3</v>
      </c>
      <c r="G128" s="146">
        <v>8</v>
      </c>
      <c r="H128" s="149" t="s">
        <v>216</v>
      </c>
      <c r="I128" s="157">
        <v>12</v>
      </c>
    </row>
    <row r="129" spans="1:9" x14ac:dyDescent="0.25">
      <c r="A129" s="145">
        <v>127</v>
      </c>
      <c r="B129" s="146" t="s">
        <v>449</v>
      </c>
      <c r="C129" s="146" t="s">
        <v>454</v>
      </c>
      <c r="D129" s="146" t="s">
        <v>215</v>
      </c>
      <c r="E129" s="146">
        <v>52.44</v>
      </c>
      <c r="F129" s="146">
        <v>3</v>
      </c>
      <c r="G129" s="146">
        <v>24</v>
      </c>
      <c r="H129" s="149" t="s">
        <v>216</v>
      </c>
      <c r="I129" s="157">
        <v>36</v>
      </c>
    </row>
    <row r="130" spans="1:9" x14ac:dyDescent="0.25">
      <c r="A130" s="145">
        <v>128</v>
      </c>
      <c r="B130" s="146" t="s">
        <v>455</v>
      </c>
      <c r="C130" s="146" t="s">
        <v>456</v>
      </c>
      <c r="D130" s="146" t="s">
        <v>219</v>
      </c>
      <c r="E130" s="146">
        <v>113.1</v>
      </c>
      <c r="F130" s="146">
        <v>3</v>
      </c>
      <c r="G130" s="146">
        <v>8</v>
      </c>
      <c r="H130" s="149" t="s">
        <v>216</v>
      </c>
      <c r="I130" s="157">
        <v>16</v>
      </c>
    </row>
    <row r="131" spans="1:9" x14ac:dyDescent="0.25">
      <c r="A131" s="145">
        <v>129</v>
      </c>
      <c r="B131" s="146" t="s">
        <v>299</v>
      </c>
      <c r="C131" s="146" t="s">
        <v>457</v>
      </c>
      <c r="D131" s="146" t="s">
        <v>219</v>
      </c>
      <c r="E131" s="146">
        <v>147.19999999999999</v>
      </c>
      <c r="F131" s="146">
        <v>4</v>
      </c>
      <c r="G131" s="146">
        <v>30</v>
      </c>
      <c r="H131" s="149" t="s">
        <v>216</v>
      </c>
      <c r="I131" s="157">
        <v>42</v>
      </c>
    </row>
    <row r="132" spans="1:9" x14ac:dyDescent="0.25">
      <c r="A132" s="145">
        <v>130</v>
      </c>
      <c r="B132" s="146" t="s">
        <v>449</v>
      </c>
      <c r="C132" s="146" t="s">
        <v>458</v>
      </c>
      <c r="D132" s="146" t="s">
        <v>215</v>
      </c>
      <c r="E132" s="146">
        <v>52.44</v>
      </c>
      <c r="F132" s="146">
        <v>3</v>
      </c>
      <c r="G132" s="146">
        <v>16</v>
      </c>
      <c r="H132" s="149" t="s">
        <v>216</v>
      </c>
      <c r="I132" s="157">
        <v>24</v>
      </c>
    </row>
    <row r="133" spans="1:9" x14ac:dyDescent="0.25">
      <c r="A133" s="145">
        <v>131</v>
      </c>
      <c r="B133" s="146" t="s">
        <v>222</v>
      </c>
      <c r="C133" s="146" t="s">
        <v>459</v>
      </c>
      <c r="D133" s="146" t="s">
        <v>219</v>
      </c>
      <c r="E133" s="146">
        <v>113.1</v>
      </c>
      <c r="F133" s="146">
        <v>3</v>
      </c>
      <c r="G133" s="146">
        <v>6</v>
      </c>
      <c r="H133" s="149" t="s">
        <v>216</v>
      </c>
      <c r="I133" s="157">
        <v>12</v>
      </c>
    </row>
    <row r="134" spans="1:9" x14ac:dyDescent="0.25">
      <c r="A134" s="145">
        <v>132</v>
      </c>
      <c r="B134" s="146" t="s">
        <v>222</v>
      </c>
      <c r="C134" s="146" t="s">
        <v>460</v>
      </c>
      <c r="D134" s="146" t="s">
        <v>219</v>
      </c>
      <c r="E134" s="146">
        <v>113</v>
      </c>
      <c r="F134" s="146">
        <v>3</v>
      </c>
      <c r="G134" s="146">
        <v>8</v>
      </c>
      <c r="H134" s="149" t="s">
        <v>216</v>
      </c>
      <c r="I134" s="157">
        <v>12</v>
      </c>
    </row>
    <row r="135" spans="1:9" x14ac:dyDescent="0.25">
      <c r="A135" s="145">
        <v>133</v>
      </c>
      <c r="B135" s="146" t="s">
        <v>461</v>
      </c>
      <c r="C135" s="146" t="s">
        <v>462</v>
      </c>
      <c r="D135" s="146" t="s">
        <v>219</v>
      </c>
      <c r="E135" s="146">
        <v>113</v>
      </c>
      <c r="F135" s="146">
        <v>3</v>
      </c>
      <c r="G135" s="146">
        <v>12</v>
      </c>
      <c r="H135" s="149" t="s">
        <v>216</v>
      </c>
      <c r="I135" s="157">
        <v>18</v>
      </c>
    </row>
    <row r="136" spans="1:9" x14ac:dyDescent="0.25">
      <c r="A136" s="145">
        <v>134</v>
      </c>
      <c r="B136" s="146" t="s">
        <v>222</v>
      </c>
      <c r="C136" s="146" t="s">
        <v>463</v>
      </c>
      <c r="D136" s="146" t="s">
        <v>215</v>
      </c>
      <c r="E136" s="146">
        <v>80.040000000000006</v>
      </c>
      <c r="F136" s="146">
        <v>3</v>
      </c>
      <c r="G136" s="146">
        <v>8</v>
      </c>
      <c r="H136" s="149" t="s">
        <v>216</v>
      </c>
      <c r="I136" s="157">
        <v>12</v>
      </c>
    </row>
    <row r="137" spans="1:9" x14ac:dyDescent="0.25">
      <c r="A137" s="145">
        <v>135</v>
      </c>
      <c r="B137" s="146" t="s">
        <v>222</v>
      </c>
      <c r="C137" s="146" t="s">
        <v>464</v>
      </c>
      <c r="D137" s="146" t="s">
        <v>215</v>
      </c>
      <c r="E137" s="146">
        <v>80.040000000000006</v>
      </c>
      <c r="F137" s="146">
        <v>3</v>
      </c>
      <c r="G137" s="146">
        <v>8</v>
      </c>
      <c r="H137" s="149" t="s">
        <v>216</v>
      </c>
      <c r="I137" s="157">
        <v>12</v>
      </c>
    </row>
    <row r="138" spans="1:9" x14ac:dyDescent="0.25">
      <c r="A138" s="145">
        <v>136</v>
      </c>
      <c r="B138" s="146" t="s">
        <v>465</v>
      </c>
      <c r="C138" s="146" t="s">
        <v>466</v>
      </c>
      <c r="D138" s="146" t="s">
        <v>219</v>
      </c>
      <c r="E138" s="146">
        <v>104.92</v>
      </c>
      <c r="F138" s="146">
        <v>5</v>
      </c>
      <c r="G138" s="146">
        <v>24</v>
      </c>
      <c r="H138" s="149" t="s">
        <v>216</v>
      </c>
      <c r="I138" s="157">
        <v>32</v>
      </c>
    </row>
    <row r="139" spans="1:9" x14ac:dyDescent="0.25">
      <c r="A139" s="145">
        <v>137</v>
      </c>
      <c r="B139" s="146" t="s">
        <v>465</v>
      </c>
      <c r="C139" s="146" t="s">
        <v>467</v>
      </c>
      <c r="D139" s="146" t="s">
        <v>215</v>
      </c>
      <c r="E139" s="146">
        <v>52.44</v>
      </c>
      <c r="F139" s="146">
        <v>3</v>
      </c>
      <c r="G139" s="146">
        <v>16</v>
      </c>
      <c r="H139" s="149" t="s">
        <v>216</v>
      </c>
      <c r="I139" s="157">
        <v>24</v>
      </c>
    </row>
    <row r="140" spans="1:9" x14ac:dyDescent="0.25">
      <c r="A140" s="145">
        <v>138</v>
      </c>
      <c r="B140" s="146" t="s">
        <v>455</v>
      </c>
      <c r="C140" s="146" t="s">
        <v>468</v>
      </c>
      <c r="D140" s="146" t="s">
        <v>219</v>
      </c>
      <c r="E140" s="146">
        <v>101.1</v>
      </c>
      <c r="F140" s="146">
        <v>3</v>
      </c>
      <c r="G140" s="146">
        <v>6</v>
      </c>
      <c r="H140" s="149" t="s">
        <v>216</v>
      </c>
      <c r="I140" s="157">
        <v>12</v>
      </c>
    </row>
    <row r="141" spans="1:9" x14ac:dyDescent="0.25">
      <c r="A141" s="145">
        <v>139</v>
      </c>
      <c r="B141" s="146" t="s">
        <v>222</v>
      </c>
      <c r="C141" s="146" t="s">
        <v>469</v>
      </c>
      <c r="D141" s="146" t="s">
        <v>219</v>
      </c>
      <c r="E141" s="146">
        <v>113.1</v>
      </c>
      <c r="F141" s="146">
        <v>3</v>
      </c>
      <c r="G141" s="146">
        <v>6</v>
      </c>
      <c r="H141" s="149" t="s">
        <v>216</v>
      </c>
      <c r="I141" s="157">
        <v>12</v>
      </c>
    </row>
    <row r="142" spans="1:9" x14ac:dyDescent="0.25">
      <c r="A142" s="145">
        <v>140</v>
      </c>
      <c r="B142" s="146" t="s">
        <v>455</v>
      </c>
      <c r="C142" s="146" t="s">
        <v>470</v>
      </c>
      <c r="D142" s="146" t="s">
        <v>215</v>
      </c>
      <c r="E142" s="146">
        <v>85.04</v>
      </c>
      <c r="F142" s="146">
        <v>3</v>
      </c>
      <c r="G142" s="146">
        <v>8</v>
      </c>
      <c r="H142" s="149" t="s">
        <v>216</v>
      </c>
      <c r="I142" s="157">
        <v>12</v>
      </c>
    </row>
    <row r="143" spans="1:9" x14ac:dyDescent="0.25">
      <c r="A143" s="145">
        <v>141</v>
      </c>
      <c r="B143" s="146" t="s">
        <v>455</v>
      </c>
      <c r="C143" s="146" t="s">
        <v>471</v>
      </c>
      <c r="D143" s="146" t="s">
        <v>219</v>
      </c>
      <c r="E143" s="146">
        <v>101.1</v>
      </c>
      <c r="F143" s="146">
        <v>3</v>
      </c>
      <c r="G143" s="146">
        <v>6</v>
      </c>
      <c r="H143" s="149" t="s">
        <v>216</v>
      </c>
      <c r="I143" s="157">
        <v>12</v>
      </c>
    </row>
    <row r="144" spans="1:9" x14ac:dyDescent="0.25">
      <c r="A144" s="145">
        <v>142</v>
      </c>
      <c r="B144" s="146" t="s">
        <v>299</v>
      </c>
      <c r="C144" s="146" t="s">
        <v>472</v>
      </c>
      <c r="D144" s="146" t="s">
        <v>215</v>
      </c>
      <c r="E144" s="146">
        <v>64.92</v>
      </c>
      <c r="F144" s="146">
        <v>3</v>
      </c>
      <c r="G144" s="146">
        <v>16</v>
      </c>
      <c r="H144" s="149" t="s">
        <v>216</v>
      </c>
      <c r="I144" s="157">
        <v>24</v>
      </c>
    </row>
    <row r="145" spans="1:9" x14ac:dyDescent="0.25">
      <c r="A145" s="145">
        <v>143</v>
      </c>
      <c r="B145" s="146" t="s">
        <v>473</v>
      </c>
      <c r="C145" s="146" t="s">
        <v>474</v>
      </c>
      <c r="D145" s="146" t="s">
        <v>215</v>
      </c>
      <c r="E145" s="146">
        <v>110.76</v>
      </c>
      <c r="F145" s="146">
        <v>4</v>
      </c>
      <c r="G145" s="146">
        <v>10</v>
      </c>
      <c r="H145" s="149" t="s">
        <v>216</v>
      </c>
      <c r="I145" s="157">
        <v>12</v>
      </c>
    </row>
    <row r="146" spans="1:9" x14ac:dyDescent="0.25">
      <c r="A146" s="145">
        <v>144</v>
      </c>
      <c r="B146" s="146" t="s">
        <v>473</v>
      </c>
      <c r="C146" s="146" t="s">
        <v>475</v>
      </c>
      <c r="D146" s="146" t="s">
        <v>219</v>
      </c>
      <c r="E146" s="146">
        <v>557.40800000000002</v>
      </c>
      <c r="F146" s="146">
        <v>23</v>
      </c>
      <c r="G146" s="146">
        <v>42</v>
      </c>
      <c r="H146" s="149" t="s">
        <v>216</v>
      </c>
      <c r="I146" s="157">
        <v>48</v>
      </c>
    </row>
    <row r="147" spans="1:9" x14ac:dyDescent="0.25">
      <c r="A147" s="145">
        <v>145</v>
      </c>
      <c r="B147" s="146" t="s">
        <v>473</v>
      </c>
      <c r="C147" s="146" t="s">
        <v>476</v>
      </c>
      <c r="D147" s="146" t="s">
        <v>219</v>
      </c>
      <c r="E147" s="146">
        <v>313.81</v>
      </c>
      <c r="F147" s="146">
        <v>10</v>
      </c>
      <c r="G147" s="146">
        <v>16</v>
      </c>
      <c r="H147" s="149" t="s">
        <v>216</v>
      </c>
      <c r="I147" s="157">
        <v>30</v>
      </c>
    </row>
    <row r="148" spans="1:9" x14ac:dyDescent="0.25">
      <c r="A148" s="145">
        <v>146</v>
      </c>
      <c r="B148" s="146" t="s">
        <v>473</v>
      </c>
      <c r="C148" s="146" t="s">
        <v>477</v>
      </c>
      <c r="D148" s="146" t="s">
        <v>219</v>
      </c>
      <c r="E148" s="146">
        <v>153.16</v>
      </c>
      <c r="F148" s="146">
        <v>5</v>
      </c>
      <c r="G148" s="146">
        <v>12</v>
      </c>
      <c r="H148" s="149" t="s">
        <v>216</v>
      </c>
      <c r="I148" s="157">
        <v>14</v>
      </c>
    </row>
    <row r="149" spans="1:9" x14ac:dyDescent="0.25">
      <c r="A149" s="145">
        <v>147</v>
      </c>
      <c r="B149" s="146" t="s">
        <v>473</v>
      </c>
      <c r="C149" s="146" t="s">
        <v>478</v>
      </c>
      <c r="D149" s="146" t="s">
        <v>219</v>
      </c>
      <c r="E149" s="146">
        <v>576.47299999999996</v>
      </c>
      <c r="F149" s="146">
        <v>21</v>
      </c>
      <c r="G149" s="146">
        <v>44</v>
      </c>
      <c r="H149" s="149" t="s">
        <v>216</v>
      </c>
      <c r="I149" s="157">
        <v>50</v>
      </c>
    </row>
    <row r="150" spans="1:9" x14ac:dyDescent="0.25">
      <c r="A150" s="145">
        <v>148</v>
      </c>
      <c r="B150" s="146" t="s">
        <v>473</v>
      </c>
      <c r="C150" s="146" t="s">
        <v>479</v>
      </c>
      <c r="D150" s="146" t="s">
        <v>219</v>
      </c>
      <c r="E150" s="146">
        <v>318.75900000000001</v>
      </c>
      <c r="F150" s="146">
        <v>8</v>
      </c>
      <c r="G150" s="146">
        <v>16</v>
      </c>
      <c r="H150" s="149" t="s">
        <v>216</v>
      </c>
      <c r="I150" s="157">
        <v>30</v>
      </c>
    </row>
    <row r="151" spans="1:9" x14ac:dyDescent="0.25">
      <c r="A151" s="145">
        <v>149</v>
      </c>
      <c r="B151" s="146" t="s">
        <v>473</v>
      </c>
      <c r="C151" s="146" t="s">
        <v>480</v>
      </c>
      <c r="D151" s="146" t="s">
        <v>215</v>
      </c>
      <c r="E151" s="146">
        <v>43.5</v>
      </c>
      <c r="F151" s="146">
        <v>3</v>
      </c>
      <c r="G151" s="146">
        <v>32</v>
      </c>
      <c r="H151" s="149" t="s">
        <v>216</v>
      </c>
      <c r="I151" s="157">
        <v>48</v>
      </c>
    </row>
    <row r="152" spans="1:9" x14ac:dyDescent="0.25">
      <c r="A152" s="145">
        <v>150</v>
      </c>
      <c r="B152" s="146" t="s">
        <v>473</v>
      </c>
      <c r="C152" s="146" t="s">
        <v>481</v>
      </c>
      <c r="D152" s="146" t="s">
        <v>219</v>
      </c>
      <c r="E152" s="146">
        <v>887.66899999999998</v>
      </c>
      <c r="F152" s="146">
        <v>28</v>
      </c>
      <c r="G152" s="146">
        <v>116</v>
      </c>
      <c r="H152" s="149" t="s">
        <v>216</v>
      </c>
      <c r="I152" s="157">
        <v>140</v>
      </c>
    </row>
    <row r="153" spans="1:9" x14ac:dyDescent="0.25">
      <c r="A153" s="145">
        <v>151</v>
      </c>
      <c r="B153" s="146" t="s">
        <v>473</v>
      </c>
      <c r="C153" s="146" t="s">
        <v>482</v>
      </c>
      <c r="D153" s="146" t="s">
        <v>215</v>
      </c>
      <c r="E153" s="146">
        <v>43.5</v>
      </c>
      <c r="F153" s="146">
        <v>3</v>
      </c>
      <c r="G153" s="146">
        <v>32</v>
      </c>
      <c r="H153" s="149" t="s">
        <v>216</v>
      </c>
      <c r="I153" s="157">
        <v>48</v>
      </c>
    </row>
    <row r="154" spans="1:9" x14ac:dyDescent="0.25">
      <c r="A154" s="145">
        <v>152</v>
      </c>
      <c r="B154" s="146" t="s">
        <v>483</v>
      </c>
      <c r="C154" s="146" t="s">
        <v>484</v>
      </c>
      <c r="D154" s="146" t="s">
        <v>215</v>
      </c>
      <c r="E154" s="146">
        <v>80.040000000000006</v>
      </c>
      <c r="F154" s="146">
        <v>3</v>
      </c>
      <c r="G154" s="146">
        <v>8</v>
      </c>
      <c r="H154" s="149" t="s">
        <v>216</v>
      </c>
      <c r="I154" s="157">
        <v>12</v>
      </c>
    </row>
    <row r="155" spans="1:9" x14ac:dyDescent="0.25">
      <c r="A155" s="145">
        <v>153</v>
      </c>
      <c r="B155" s="146" t="s">
        <v>485</v>
      </c>
      <c r="C155" s="146" t="s">
        <v>486</v>
      </c>
      <c r="D155" s="146" t="s">
        <v>215</v>
      </c>
      <c r="E155" s="146">
        <v>52.44</v>
      </c>
      <c r="F155" s="146">
        <v>3</v>
      </c>
      <c r="G155" s="146">
        <v>24</v>
      </c>
      <c r="H155" s="149" t="s">
        <v>216</v>
      </c>
      <c r="I155" s="157">
        <v>36</v>
      </c>
    </row>
    <row r="156" spans="1:9" x14ac:dyDescent="0.25">
      <c r="A156" s="145">
        <v>154</v>
      </c>
      <c r="B156" s="146" t="s">
        <v>487</v>
      </c>
      <c r="C156" s="146" t="s">
        <v>488</v>
      </c>
      <c r="D156" s="146" t="s">
        <v>215</v>
      </c>
      <c r="E156" s="146">
        <v>85.04</v>
      </c>
      <c r="F156" s="146">
        <v>3</v>
      </c>
      <c r="G156" s="146">
        <v>8</v>
      </c>
      <c r="H156" s="149" t="s">
        <v>216</v>
      </c>
      <c r="I156" s="157">
        <v>12</v>
      </c>
    </row>
    <row r="157" spans="1:9" x14ac:dyDescent="0.25">
      <c r="A157" s="145">
        <v>155</v>
      </c>
      <c r="B157" s="146" t="s">
        <v>489</v>
      </c>
      <c r="C157" s="146" t="s">
        <v>490</v>
      </c>
      <c r="D157" s="146" t="s">
        <v>215</v>
      </c>
      <c r="E157" s="146">
        <v>80.040000000000006</v>
      </c>
      <c r="F157" s="146">
        <v>3</v>
      </c>
      <c r="G157" s="146">
        <v>8</v>
      </c>
      <c r="H157" s="149" t="s">
        <v>216</v>
      </c>
      <c r="I157" s="157">
        <v>12</v>
      </c>
    </row>
    <row r="158" spans="1:9" x14ac:dyDescent="0.25">
      <c r="A158" s="145">
        <v>156</v>
      </c>
      <c r="B158" s="146" t="s">
        <v>491</v>
      </c>
      <c r="C158" s="146" t="s">
        <v>492</v>
      </c>
      <c r="D158" s="146" t="s">
        <v>219</v>
      </c>
      <c r="E158" s="146">
        <v>1096.52</v>
      </c>
      <c r="F158" s="146">
        <v>33</v>
      </c>
      <c r="G158" s="146">
        <v>100</v>
      </c>
      <c r="H158" s="149" t="s">
        <v>216</v>
      </c>
      <c r="I158" s="157">
        <v>108</v>
      </c>
    </row>
    <row r="159" spans="1:9" x14ac:dyDescent="0.25">
      <c r="A159" s="145">
        <v>157</v>
      </c>
      <c r="B159" s="146" t="s">
        <v>493</v>
      </c>
      <c r="C159" s="146" t="s">
        <v>494</v>
      </c>
      <c r="D159" s="146" t="s">
        <v>215</v>
      </c>
      <c r="E159" s="146">
        <v>84.92</v>
      </c>
      <c r="F159" s="146">
        <v>4</v>
      </c>
      <c r="G159" s="146">
        <v>20</v>
      </c>
      <c r="H159" s="149" t="s">
        <v>216</v>
      </c>
      <c r="I159" s="157">
        <v>28</v>
      </c>
    </row>
    <row r="160" spans="1:9" x14ac:dyDescent="0.25">
      <c r="A160" s="145">
        <v>158</v>
      </c>
      <c r="B160" s="146" t="s">
        <v>495</v>
      </c>
      <c r="C160" s="146" t="s">
        <v>496</v>
      </c>
      <c r="D160" s="146" t="s">
        <v>215</v>
      </c>
      <c r="E160" s="146">
        <v>85.04</v>
      </c>
      <c r="F160" s="146">
        <v>3</v>
      </c>
      <c r="G160" s="146">
        <v>8</v>
      </c>
      <c r="H160" s="149" t="s">
        <v>216</v>
      </c>
      <c r="I160" s="157">
        <v>12</v>
      </c>
    </row>
    <row r="161" spans="1:9" x14ac:dyDescent="0.25">
      <c r="A161" s="145">
        <v>159</v>
      </c>
      <c r="B161" s="146" t="s">
        <v>497</v>
      </c>
      <c r="C161" s="146" t="s">
        <v>498</v>
      </c>
      <c r="D161" s="146" t="s">
        <v>215</v>
      </c>
      <c r="E161" s="146">
        <v>80.040000000000006</v>
      </c>
      <c r="F161" s="146">
        <v>3</v>
      </c>
      <c r="G161" s="146">
        <v>8</v>
      </c>
      <c r="H161" s="149" t="s">
        <v>216</v>
      </c>
      <c r="I161" s="157">
        <v>12</v>
      </c>
    </row>
    <row r="162" spans="1:9" x14ac:dyDescent="0.25">
      <c r="A162" s="145">
        <v>160</v>
      </c>
      <c r="B162" s="146" t="s">
        <v>499</v>
      </c>
      <c r="C162" s="146" t="s">
        <v>500</v>
      </c>
      <c r="D162" s="146" t="s">
        <v>215</v>
      </c>
      <c r="E162" s="146">
        <v>80.040000000000006</v>
      </c>
      <c r="F162" s="146">
        <v>3</v>
      </c>
      <c r="G162" s="146">
        <v>8</v>
      </c>
      <c r="H162" s="149" t="s">
        <v>216</v>
      </c>
      <c r="I162" s="157">
        <v>12</v>
      </c>
    </row>
    <row r="163" spans="1:9" x14ac:dyDescent="0.25">
      <c r="A163" s="145">
        <v>161</v>
      </c>
      <c r="B163" s="146" t="s">
        <v>501</v>
      </c>
      <c r="C163" s="146" t="s">
        <v>502</v>
      </c>
      <c r="D163" s="146" t="s">
        <v>219</v>
      </c>
      <c r="E163" s="146">
        <v>156.47</v>
      </c>
      <c r="F163" s="146">
        <v>4</v>
      </c>
      <c r="G163" s="146">
        <v>20</v>
      </c>
      <c r="H163" s="149" t="s">
        <v>216</v>
      </c>
      <c r="I163" s="157">
        <v>28</v>
      </c>
    </row>
    <row r="164" spans="1:9" x14ac:dyDescent="0.25">
      <c r="A164" s="145">
        <v>162</v>
      </c>
      <c r="B164" s="146" t="s">
        <v>503</v>
      </c>
      <c r="C164" s="146" t="s">
        <v>504</v>
      </c>
      <c r="D164" s="146" t="s">
        <v>215</v>
      </c>
      <c r="E164" s="146">
        <v>80.040000000000006</v>
      </c>
      <c r="F164" s="146">
        <v>3</v>
      </c>
      <c r="G164" s="146">
        <v>8</v>
      </c>
      <c r="H164" s="149" t="s">
        <v>216</v>
      </c>
      <c r="I164" s="157">
        <v>12</v>
      </c>
    </row>
    <row r="165" spans="1:9" x14ac:dyDescent="0.25">
      <c r="A165" s="145">
        <v>163</v>
      </c>
      <c r="B165" s="146" t="s">
        <v>505</v>
      </c>
      <c r="C165" s="146" t="s">
        <v>506</v>
      </c>
      <c r="D165" s="146" t="s">
        <v>215</v>
      </c>
      <c r="E165" s="146">
        <v>80.040000000000006</v>
      </c>
      <c r="F165" s="146">
        <v>3</v>
      </c>
      <c r="G165" s="146">
        <v>8</v>
      </c>
      <c r="H165" s="149" t="s">
        <v>216</v>
      </c>
      <c r="I165" s="157">
        <v>12</v>
      </c>
    </row>
    <row r="166" spans="1:9" x14ac:dyDescent="0.25">
      <c r="A166" s="145">
        <v>164</v>
      </c>
      <c r="B166" s="146" t="s">
        <v>507</v>
      </c>
      <c r="C166" s="146" t="s">
        <v>508</v>
      </c>
      <c r="D166" s="146" t="s">
        <v>215</v>
      </c>
      <c r="E166" s="146">
        <v>80.040000000000006</v>
      </c>
      <c r="F166" s="146">
        <v>3</v>
      </c>
      <c r="G166" s="146">
        <v>8</v>
      </c>
      <c r="H166" s="149" t="s">
        <v>216</v>
      </c>
      <c r="I166" s="157">
        <v>12</v>
      </c>
    </row>
    <row r="167" spans="1:9" x14ac:dyDescent="0.25">
      <c r="A167" s="145">
        <v>165</v>
      </c>
      <c r="B167" s="146" t="s">
        <v>509</v>
      </c>
      <c r="C167" s="146" t="s">
        <v>510</v>
      </c>
      <c r="D167" s="146" t="s">
        <v>215</v>
      </c>
      <c r="E167" s="146">
        <v>80.040000000000006</v>
      </c>
      <c r="F167" s="146">
        <v>3</v>
      </c>
      <c r="G167" s="146">
        <v>8</v>
      </c>
      <c r="H167" s="149" t="s">
        <v>216</v>
      </c>
      <c r="I167" s="157">
        <v>12</v>
      </c>
    </row>
    <row r="168" spans="1:9" x14ac:dyDescent="0.25">
      <c r="A168" s="145">
        <v>166</v>
      </c>
      <c r="B168" s="146" t="s">
        <v>511</v>
      </c>
      <c r="C168" s="146" t="s">
        <v>512</v>
      </c>
      <c r="D168" s="146" t="s">
        <v>215</v>
      </c>
      <c r="E168" s="146">
        <v>84.92</v>
      </c>
      <c r="F168" s="146">
        <v>4</v>
      </c>
      <c r="G168" s="146">
        <v>20</v>
      </c>
      <c r="H168" s="149" t="s">
        <v>216</v>
      </c>
      <c r="I168" s="157">
        <v>28</v>
      </c>
    </row>
    <row r="169" spans="1:9" x14ac:dyDescent="0.25">
      <c r="A169" s="145">
        <v>167</v>
      </c>
      <c r="B169" s="146" t="s">
        <v>513</v>
      </c>
      <c r="C169" s="146" t="s">
        <v>514</v>
      </c>
      <c r="D169" s="146" t="s">
        <v>215</v>
      </c>
      <c r="E169" s="146">
        <v>89</v>
      </c>
      <c r="F169" s="146">
        <v>3</v>
      </c>
      <c r="G169" s="146">
        <v>6</v>
      </c>
      <c r="H169" s="149" t="s">
        <v>216</v>
      </c>
      <c r="I169" s="157">
        <v>12</v>
      </c>
    </row>
    <row r="170" spans="1:9" x14ac:dyDescent="0.25">
      <c r="A170" s="145">
        <v>168</v>
      </c>
      <c r="B170" s="146" t="s">
        <v>515</v>
      </c>
      <c r="C170" s="146" t="s">
        <v>516</v>
      </c>
      <c r="D170" s="146" t="s">
        <v>215</v>
      </c>
      <c r="E170" s="146">
        <v>89</v>
      </c>
      <c r="F170" s="146">
        <v>3</v>
      </c>
      <c r="G170" s="146">
        <v>6</v>
      </c>
      <c r="H170" s="149" t="s">
        <v>216</v>
      </c>
      <c r="I170" s="157">
        <v>12</v>
      </c>
    </row>
    <row r="171" spans="1:9" x14ac:dyDescent="0.25">
      <c r="A171" s="145">
        <v>169</v>
      </c>
      <c r="B171" s="146" t="s">
        <v>232</v>
      </c>
      <c r="C171" s="146" t="s">
        <v>517</v>
      </c>
      <c r="D171" s="146" t="s">
        <v>219</v>
      </c>
      <c r="E171" s="146">
        <v>108</v>
      </c>
      <c r="F171" s="146">
        <v>3</v>
      </c>
      <c r="G171" s="146">
        <v>12</v>
      </c>
      <c r="H171" s="149" t="s">
        <v>216</v>
      </c>
      <c r="I171" s="157">
        <v>18</v>
      </c>
    </row>
    <row r="172" spans="1:9" x14ac:dyDescent="0.25">
      <c r="A172" s="145">
        <v>170</v>
      </c>
      <c r="B172" s="146" t="s">
        <v>518</v>
      </c>
      <c r="C172" s="146" t="s">
        <v>519</v>
      </c>
      <c r="D172" s="146" t="s">
        <v>219</v>
      </c>
      <c r="E172" s="146">
        <v>519.4</v>
      </c>
      <c r="F172" s="146">
        <v>14</v>
      </c>
      <c r="G172" s="146">
        <v>74</v>
      </c>
      <c r="H172" s="149" t="s">
        <v>216</v>
      </c>
      <c r="I172" s="157">
        <v>90</v>
      </c>
    </row>
    <row r="173" spans="1:9" x14ac:dyDescent="0.25">
      <c r="A173" s="145">
        <v>171</v>
      </c>
      <c r="B173" s="146" t="s">
        <v>518</v>
      </c>
      <c r="C173" s="146" t="s">
        <v>520</v>
      </c>
      <c r="D173" s="146" t="s">
        <v>219</v>
      </c>
      <c r="E173" s="146">
        <v>162</v>
      </c>
      <c r="F173" s="146">
        <v>4</v>
      </c>
      <c r="G173" s="146">
        <v>10</v>
      </c>
      <c r="H173" s="149" t="s">
        <v>216</v>
      </c>
      <c r="I173" s="157">
        <v>14</v>
      </c>
    </row>
    <row r="174" spans="1:9" x14ac:dyDescent="0.25">
      <c r="A174" s="145">
        <v>172</v>
      </c>
      <c r="B174" s="146" t="s">
        <v>518</v>
      </c>
      <c r="C174" s="146" t="s">
        <v>521</v>
      </c>
      <c r="D174" s="146" t="s">
        <v>219</v>
      </c>
      <c r="E174" s="146">
        <v>107.2</v>
      </c>
      <c r="F174" s="146">
        <v>3</v>
      </c>
      <c r="G174" s="146">
        <v>8</v>
      </c>
      <c r="H174" s="149" t="s">
        <v>216</v>
      </c>
      <c r="I174" s="157">
        <v>12</v>
      </c>
    </row>
    <row r="175" spans="1:9" x14ac:dyDescent="0.25">
      <c r="A175" s="145">
        <v>173</v>
      </c>
      <c r="B175" s="146" t="s">
        <v>518</v>
      </c>
      <c r="C175" s="146" t="s">
        <v>522</v>
      </c>
      <c r="D175" s="146" t="s">
        <v>219</v>
      </c>
      <c r="E175" s="146">
        <v>131.97</v>
      </c>
      <c r="F175" s="146">
        <v>3</v>
      </c>
      <c r="G175" s="146">
        <v>8</v>
      </c>
      <c r="H175" s="149" t="s">
        <v>216</v>
      </c>
      <c r="I175" s="157">
        <v>12</v>
      </c>
    </row>
    <row r="176" spans="1:9" x14ac:dyDescent="0.25">
      <c r="A176" s="145">
        <v>174</v>
      </c>
      <c r="B176" s="146" t="s">
        <v>518</v>
      </c>
      <c r="C176" s="146" t="s">
        <v>523</v>
      </c>
      <c r="D176" s="146" t="s">
        <v>215</v>
      </c>
      <c r="E176" s="146">
        <v>82.5</v>
      </c>
      <c r="F176" s="146">
        <v>4</v>
      </c>
      <c r="G176" s="146">
        <v>8</v>
      </c>
      <c r="H176" s="149" t="s">
        <v>216</v>
      </c>
      <c r="I176" s="157">
        <v>10</v>
      </c>
    </row>
    <row r="177" spans="1:9" x14ac:dyDescent="0.25">
      <c r="A177" s="145">
        <v>175</v>
      </c>
      <c r="B177" s="146" t="s">
        <v>518</v>
      </c>
      <c r="C177" s="146" t="s">
        <v>524</v>
      </c>
      <c r="D177" s="146" t="s">
        <v>215</v>
      </c>
      <c r="E177" s="146">
        <v>82.5</v>
      </c>
      <c r="F177" s="146">
        <v>4</v>
      </c>
      <c r="G177" s="146">
        <v>8</v>
      </c>
      <c r="H177" s="149" t="s">
        <v>216</v>
      </c>
      <c r="I177" s="157">
        <v>10</v>
      </c>
    </row>
    <row r="178" spans="1:9" x14ac:dyDescent="0.25">
      <c r="A178" s="145">
        <v>176</v>
      </c>
      <c r="B178" s="146" t="s">
        <v>518</v>
      </c>
      <c r="C178" s="146" t="s">
        <v>525</v>
      </c>
      <c r="D178" s="146" t="s">
        <v>219</v>
      </c>
      <c r="E178" s="146">
        <v>129</v>
      </c>
      <c r="F178" s="146">
        <v>3</v>
      </c>
      <c r="G178" s="146">
        <v>6</v>
      </c>
      <c r="H178" s="149" t="s">
        <v>216</v>
      </c>
      <c r="I178" s="157">
        <v>12</v>
      </c>
    </row>
    <row r="179" spans="1:9" x14ac:dyDescent="0.25">
      <c r="A179" s="145">
        <v>177</v>
      </c>
      <c r="B179" s="146" t="s">
        <v>526</v>
      </c>
      <c r="C179" s="146" t="s">
        <v>527</v>
      </c>
      <c r="D179" s="146" t="s">
        <v>215</v>
      </c>
      <c r="E179" s="146">
        <v>89</v>
      </c>
      <c r="F179" s="146">
        <v>3</v>
      </c>
      <c r="G179" s="146">
        <v>6</v>
      </c>
      <c r="H179" s="149" t="s">
        <v>216</v>
      </c>
      <c r="I179" s="157">
        <v>12</v>
      </c>
    </row>
    <row r="180" spans="1:9" x14ac:dyDescent="0.25">
      <c r="A180" s="145">
        <v>178</v>
      </c>
      <c r="B180" s="146" t="s">
        <v>526</v>
      </c>
      <c r="C180" s="146" t="s">
        <v>528</v>
      </c>
      <c r="D180" s="146" t="s">
        <v>215</v>
      </c>
      <c r="E180" s="146">
        <v>80.040000000000006</v>
      </c>
      <c r="F180" s="146">
        <v>3</v>
      </c>
      <c r="G180" s="146">
        <v>8</v>
      </c>
      <c r="H180" s="149" t="s">
        <v>216</v>
      </c>
      <c r="I180" s="157">
        <v>12</v>
      </c>
    </row>
    <row r="181" spans="1:9" x14ac:dyDescent="0.25">
      <c r="A181" s="145">
        <v>179</v>
      </c>
      <c r="B181" s="146" t="s">
        <v>455</v>
      </c>
      <c r="C181" s="146" t="s">
        <v>529</v>
      </c>
      <c r="D181" s="146" t="s">
        <v>215</v>
      </c>
      <c r="E181" s="146">
        <v>80</v>
      </c>
      <c r="F181" s="146">
        <v>3</v>
      </c>
      <c r="G181" s="146">
        <v>8</v>
      </c>
      <c r="H181" s="149" t="s">
        <v>216</v>
      </c>
      <c r="I181" s="157">
        <v>12</v>
      </c>
    </row>
    <row r="182" spans="1:9" x14ac:dyDescent="0.25">
      <c r="A182" s="145">
        <v>180</v>
      </c>
      <c r="B182" s="146" t="s">
        <v>530</v>
      </c>
      <c r="C182" s="146" t="s">
        <v>531</v>
      </c>
      <c r="D182" s="146" t="s">
        <v>215</v>
      </c>
      <c r="E182" s="146">
        <v>52.44</v>
      </c>
      <c r="F182" s="146">
        <v>3</v>
      </c>
      <c r="G182" s="146">
        <v>16</v>
      </c>
      <c r="H182" s="149" t="s">
        <v>216</v>
      </c>
      <c r="I182" s="157">
        <v>24</v>
      </c>
    </row>
    <row r="183" spans="1:9" x14ac:dyDescent="0.25">
      <c r="A183" s="145">
        <v>181</v>
      </c>
      <c r="B183" s="146" t="s">
        <v>532</v>
      </c>
      <c r="C183" s="146" t="s">
        <v>533</v>
      </c>
      <c r="D183" s="146" t="s">
        <v>215</v>
      </c>
      <c r="E183" s="146">
        <v>75</v>
      </c>
      <c r="F183" s="146">
        <v>3</v>
      </c>
      <c r="G183" s="146">
        <v>8</v>
      </c>
      <c r="H183" s="149" t="s">
        <v>216</v>
      </c>
      <c r="I183" s="157">
        <v>12</v>
      </c>
    </row>
    <row r="184" spans="1:9" x14ac:dyDescent="0.25">
      <c r="A184" s="145">
        <v>182</v>
      </c>
      <c r="B184" s="146" t="s">
        <v>534</v>
      </c>
      <c r="C184" s="146" t="s">
        <v>535</v>
      </c>
      <c r="D184" s="146" t="s">
        <v>215</v>
      </c>
      <c r="E184" s="146">
        <v>75</v>
      </c>
      <c r="F184" s="146">
        <v>3</v>
      </c>
      <c r="G184" s="146">
        <v>8</v>
      </c>
      <c r="H184" s="149" t="s">
        <v>216</v>
      </c>
      <c r="I184" s="157">
        <v>12</v>
      </c>
    </row>
    <row r="185" spans="1:9" ht="28" x14ac:dyDescent="0.25">
      <c r="A185" s="145">
        <v>183</v>
      </c>
      <c r="B185" s="146" t="s">
        <v>536</v>
      </c>
      <c r="C185" s="342" t="s">
        <v>537</v>
      </c>
      <c r="D185" s="146" t="s">
        <v>215</v>
      </c>
      <c r="E185" s="146">
        <v>75</v>
      </c>
      <c r="F185" s="146">
        <v>3</v>
      </c>
      <c r="G185" s="146">
        <v>8</v>
      </c>
      <c r="H185" s="149" t="s">
        <v>216</v>
      </c>
      <c r="I185" s="157">
        <v>12</v>
      </c>
    </row>
    <row r="186" spans="1:9" ht="28" x14ac:dyDescent="0.25">
      <c r="A186" s="145">
        <v>184</v>
      </c>
      <c r="B186" s="146" t="s">
        <v>538</v>
      </c>
      <c r="C186" s="342" t="s">
        <v>539</v>
      </c>
      <c r="D186" s="146" t="s">
        <v>215</v>
      </c>
      <c r="E186" s="146">
        <v>75</v>
      </c>
      <c r="F186" s="146">
        <v>3</v>
      </c>
      <c r="G186" s="146">
        <v>8</v>
      </c>
      <c r="H186" s="149" t="s">
        <v>216</v>
      </c>
      <c r="I186" s="157">
        <v>12</v>
      </c>
    </row>
    <row r="187" spans="1:9" x14ac:dyDescent="0.25">
      <c r="A187" s="145">
        <v>185</v>
      </c>
      <c r="B187" s="146" t="s">
        <v>540</v>
      </c>
      <c r="C187" s="146" t="s">
        <v>541</v>
      </c>
      <c r="D187" s="146" t="s">
        <v>215</v>
      </c>
      <c r="E187" s="146">
        <v>85.04</v>
      </c>
      <c r="F187" s="146">
        <v>3</v>
      </c>
      <c r="G187" s="146">
        <v>8</v>
      </c>
      <c r="H187" s="149" t="s">
        <v>216</v>
      </c>
      <c r="I187" s="157">
        <v>12</v>
      </c>
    </row>
    <row r="188" spans="1:9" x14ac:dyDescent="0.25">
      <c r="A188" s="158">
        <v>186</v>
      </c>
      <c r="B188" s="161" t="s">
        <v>542</v>
      </c>
      <c r="C188" s="161" t="s">
        <v>543</v>
      </c>
      <c r="D188" s="161" t="s">
        <v>219</v>
      </c>
      <c r="E188" s="161">
        <v>246.32</v>
      </c>
      <c r="F188" s="161">
        <v>8</v>
      </c>
      <c r="G188" s="161">
        <v>36</v>
      </c>
      <c r="H188" s="162" t="s">
        <v>216</v>
      </c>
      <c r="I188" s="163">
        <v>44</v>
      </c>
    </row>
  </sheetData>
  <mergeCells count="1">
    <mergeCell ref="A1:I1"/>
  </mergeCells>
  <phoneticPr fontId="45" type="noConversion"/>
  <pageMargins left="0.74803149606299202" right="0.74803149606299202" top="0.98425196850393704" bottom="0.98425196850393704" header="0.511811023622047" footer="0.511811023622047"/>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91"/>
  <sheetViews>
    <sheetView workbookViewId="0">
      <selection sqref="A1:J1"/>
    </sheetView>
  </sheetViews>
  <sheetFormatPr defaultColWidth="9" defaultRowHeight="14" x14ac:dyDescent="0.25"/>
  <cols>
    <col min="1" max="1" width="8.36328125" style="1" customWidth="1"/>
    <col min="2" max="2" width="12.36328125" style="1" customWidth="1"/>
    <col min="3" max="3" width="20.6328125" style="1" customWidth="1"/>
    <col min="4" max="4" width="10.26953125" style="1" customWidth="1"/>
    <col min="5" max="5" width="17.90625" style="1" customWidth="1"/>
    <col min="6" max="6" width="27.6328125" style="1" customWidth="1"/>
    <col min="7" max="7" width="24.26953125" style="1" customWidth="1"/>
    <col min="8" max="8" width="15.36328125" style="2" customWidth="1"/>
    <col min="9" max="16384" width="9" style="1"/>
  </cols>
  <sheetData>
    <row r="1" spans="1:10" ht="17.5" x14ac:dyDescent="0.25">
      <c r="A1" s="449" t="s">
        <v>2040</v>
      </c>
      <c r="B1" s="343"/>
      <c r="C1" s="343"/>
      <c r="D1" s="343"/>
      <c r="E1" s="343"/>
      <c r="F1" s="343"/>
      <c r="G1" s="343"/>
      <c r="H1" s="343"/>
      <c r="I1" s="343"/>
      <c r="J1" s="343"/>
    </row>
    <row r="2" spans="1:10" s="2" customFormat="1" ht="28" x14ac:dyDescent="0.25">
      <c r="A2" s="57" t="s">
        <v>0</v>
      </c>
      <c r="B2" s="57" t="s">
        <v>1</v>
      </c>
      <c r="C2" s="57" t="s">
        <v>2</v>
      </c>
      <c r="D2" s="57" t="s">
        <v>3</v>
      </c>
      <c r="E2" s="57" t="s">
        <v>4</v>
      </c>
      <c r="F2" s="57" t="s">
        <v>5</v>
      </c>
      <c r="G2" s="57" t="s">
        <v>6</v>
      </c>
      <c r="H2" s="57" t="s">
        <v>7</v>
      </c>
      <c r="I2" s="345" t="s">
        <v>8</v>
      </c>
      <c r="J2" s="345"/>
    </row>
    <row r="3" spans="1:10" ht="42" x14ac:dyDescent="0.25">
      <c r="A3" s="344" t="s">
        <v>9</v>
      </c>
      <c r="B3" s="58" t="s">
        <v>10</v>
      </c>
      <c r="C3" s="57"/>
      <c r="D3" s="57" t="s">
        <v>12</v>
      </c>
      <c r="E3" s="60" t="s">
        <v>13</v>
      </c>
      <c r="F3" s="58" t="s">
        <v>14</v>
      </c>
      <c r="G3" s="58" t="s">
        <v>15</v>
      </c>
      <c r="H3" s="58" t="s">
        <v>757</v>
      </c>
      <c r="I3" s="349"/>
      <c r="J3" s="349"/>
    </row>
    <row r="4" spans="1:10" ht="42" x14ac:dyDescent="0.25">
      <c r="A4" s="344"/>
      <c r="B4" s="344" t="s">
        <v>17</v>
      </c>
      <c r="C4" s="344" t="s">
        <v>18</v>
      </c>
      <c r="D4" s="57" t="s">
        <v>19</v>
      </c>
      <c r="E4" s="60" t="s">
        <v>20</v>
      </c>
      <c r="F4" s="58" t="s">
        <v>14</v>
      </c>
      <c r="G4" s="58" t="s">
        <v>15</v>
      </c>
      <c r="H4" s="344" t="s">
        <v>758</v>
      </c>
      <c r="I4" s="349"/>
      <c r="J4" s="349"/>
    </row>
    <row r="5" spans="1:10" ht="42" x14ac:dyDescent="0.25">
      <c r="A5" s="344"/>
      <c r="B5" s="344"/>
      <c r="C5" s="344"/>
      <c r="D5" s="57" t="s">
        <v>21</v>
      </c>
      <c r="E5" s="60" t="s">
        <v>22</v>
      </c>
      <c r="F5" s="58" t="s">
        <v>14</v>
      </c>
      <c r="G5" s="58" t="s">
        <v>15</v>
      </c>
      <c r="H5" s="344"/>
      <c r="I5" s="349"/>
      <c r="J5" s="349"/>
    </row>
    <row r="6" spans="1:10" ht="56" x14ac:dyDescent="0.25">
      <c r="A6" s="344"/>
      <c r="B6" s="344" t="s">
        <v>23</v>
      </c>
      <c r="C6" s="344" t="s">
        <v>24</v>
      </c>
      <c r="D6" s="57" t="s">
        <v>25</v>
      </c>
      <c r="E6" s="60" t="s">
        <v>26</v>
      </c>
      <c r="F6" s="58" t="s">
        <v>27</v>
      </c>
      <c r="G6" s="58" t="s">
        <v>15</v>
      </c>
      <c r="H6" s="344" t="s">
        <v>759</v>
      </c>
      <c r="I6" s="349"/>
      <c r="J6" s="349"/>
    </row>
    <row r="7" spans="1:10" ht="42" x14ac:dyDescent="0.25">
      <c r="A7" s="344"/>
      <c r="B7" s="344"/>
      <c r="C7" s="344"/>
      <c r="D7" s="57" t="s">
        <v>29</v>
      </c>
      <c r="E7" s="60" t="s">
        <v>30</v>
      </c>
      <c r="F7" s="58" t="s">
        <v>14</v>
      </c>
      <c r="G7" s="58" t="s">
        <v>15</v>
      </c>
      <c r="H7" s="344"/>
      <c r="I7" s="349"/>
      <c r="J7" s="349"/>
    </row>
    <row r="8" spans="1:10" ht="42" x14ac:dyDescent="0.25">
      <c r="A8" s="344"/>
      <c r="B8" s="344" t="s">
        <v>31</v>
      </c>
      <c r="C8" s="344" t="s">
        <v>32</v>
      </c>
      <c r="D8" s="57" t="s">
        <v>25</v>
      </c>
      <c r="E8" s="60" t="s">
        <v>33</v>
      </c>
      <c r="F8" s="58" t="s">
        <v>27</v>
      </c>
      <c r="G8" s="58" t="s">
        <v>15</v>
      </c>
      <c r="H8" s="353" t="s">
        <v>760</v>
      </c>
      <c r="I8" s="349"/>
      <c r="J8" s="349"/>
    </row>
    <row r="9" spans="1:10" ht="42" x14ac:dyDescent="0.25">
      <c r="A9" s="344"/>
      <c r="B9" s="344"/>
      <c r="C9" s="344"/>
      <c r="D9" s="57" t="s">
        <v>35</v>
      </c>
      <c r="E9" s="60" t="s">
        <v>36</v>
      </c>
      <c r="F9" s="58" t="s">
        <v>14</v>
      </c>
      <c r="G9" s="58" t="s">
        <v>15</v>
      </c>
      <c r="H9" s="353"/>
      <c r="I9" s="349"/>
      <c r="J9" s="349"/>
    </row>
    <row r="10" spans="1:10" ht="42" x14ac:dyDescent="0.25">
      <c r="A10" s="344"/>
      <c r="B10" s="344" t="s">
        <v>761</v>
      </c>
      <c r="C10" s="344" t="s">
        <v>762</v>
      </c>
      <c r="D10" s="57" t="s">
        <v>25</v>
      </c>
      <c r="E10" s="60" t="s">
        <v>33</v>
      </c>
      <c r="F10" s="58" t="s">
        <v>27</v>
      </c>
      <c r="G10" s="58" t="s">
        <v>15</v>
      </c>
      <c r="H10" s="353" t="s">
        <v>763</v>
      </c>
      <c r="I10" s="345"/>
      <c r="J10" s="345"/>
    </row>
    <row r="11" spans="1:10" ht="42" x14ac:dyDescent="0.25">
      <c r="A11" s="344"/>
      <c r="B11" s="344"/>
      <c r="C11" s="344"/>
      <c r="D11" s="57" t="s">
        <v>19</v>
      </c>
      <c r="E11" s="60" t="s">
        <v>22</v>
      </c>
      <c r="F11" s="58" t="s">
        <v>14</v>
      </c>
      <c r="G11" s="58" t="s">
        <v>15</v>
      </c>
      <c r="H11" s="353"/>
      <c r="I11" s="345"/>
      <c r="J11" s="345"/>
    </row>
    <row r="12" spans="1:10" ht="42" x14ac:dyDescent="0.25">
      <c r="A12" s="344" t="s">
        <v>37</v>
      </c>
      <c r="B12" s="63" t="s">
        <v>38</v>
      </c>
      <c r="C12" s="57" t="s">
        <v>39</v>
      </c>
      <c r="D12" s="57" t="s">
        <v>40</v>
      </c>
      <c r="E12" s="60" t="s">
        <v>41</v>
      </c>
      <c r="F12" s="58" t="s">
        <v>42</v>
      </c>
      <c r="G12" s="58" t="s">
        <v>15</v>
      </c>
      <c r="H12" s="59" t="s">
        <v>764</v>
      </c>
      <c r="I12" s="345"/>
      <c r="J12" s="345"/>
    </row>
    <row r="13" spans="1:10" ht="56" x14ac:dyDescent="0.25">
      <c r="A13" s="344"/>
      <c r="B13" s="344" t="s">
        <v>44</v>
      </c>
      <c r="C13" s="344" t="s">
        <v>45</v>
      </c>
      <c r="D13" s="57" t="s">
        <v>46</v>
      </c>
      <c r="E13" s="60" t="s">
        <v>47</v>
      </c>
      <c r="F13" s="58" t="s">
        <v>48</v>
      </c>
      <c r="G13" s="58" t="s">
        <v>15</v>
      </c>
      <c r="H13" s="348" t="s">
        <v>765</v>
      </c>
      <c r="I13" s="345" t="s">
        <v>8</v>
      </c>
      <c r="J13" s="345" t="s">
        <v>50</v>
      </c>
    </row>
    <row r="14" spans="1:10" ht="112" x14ac:dyDescent="0.25">
      <c r="A14" s="344"/>
      <c r="B14" s="344"/>
      <c r="C14" s="344"/>
      <c r="D14" s="57" t="s">
        <v>51</v>
      </c>
      <c r="E14" s="60" t="s">
        <v>52</v>
      </c>
      <c r="F14" s="58" t="s">
        <v>53</v>
      </c>
      <c r="G14" s="58" t="s">
        <v>15</v>
      </c>
      <c r="H14" s="348"/>
      <c r="I14" s="345"/>
      <c r="J14" s="345"/>
    </row>
    <row r="15" spans="1:10" ht="28" x14ac:dyDescent="0.25">
      <c r="A15" s="344"/>
      <c r="B15" s="344"/>
      <c r="C15" s="344"/>
      <c r="D15" s="57" t="s">
        <v>54</v>
      </c>
      <c r="E15" s="60" t="s">
        <v>55</v>
      </c>
      <c r="F15" s="58" t="s">
        <v>42</v>
      </c>
      <c r="G15" s="58" t="s">
        <v>56</v>
      </c>
      <c r="H15" s="348"/>
      <c r="I15" s="345"/>
      <c r="J15" s="345"/>
    </row>
    <row r="16" spans="1:10" ht="56" x14ac:dyDescent="0.25">
      <c r="A16" s="344"/>
      <c r="B16" s="344"/>
      <c r="C16" s="344"/>
      <c r="D16" s="57" t="s">
        <v>57</v>
      </c>
      <c r="E16" s="60" t="s">
        <v>47</v>
      </c>
      <c r="F16" s="58" t="s">
        <v>58</v>
      </c>
      <c r="G16" s="58" t="s">
        <v>15</v>
      </c>
      <c r="H16" s="348"/>
      <c r="I16" s="345"/>
      <c r="J16" s="345"/>
    </row>
    <row r="17" spans="1:10" ht="28" x14ac:dyDescent="0.25">
      <c r="A17" s="344"/>
      <c r="B17" s="344"/>
      <c r="C17" s="344"/>
      <c r="D17" s="57" t="s">
        <v>59</v>
      </c>
      <c r="E17" s="60" t="s">
        <v>47</v>
      </c>
      <c r="F17" s="58" t="s">
        <v>42</v>
      </c>
      <c r="G17" s="58"/>
      <c r="H17" s="348"/>
      <c r="I17" s="345"/>
      <c r="J17" s="345"/>
    </row>
    <row r="18" spans="1:10" ht="42" x14ac:dyDescent="0.25">
      <c r="A18" s="344"/>
      <c r="B18" s="344"/>
      <c r="C18" s="344"/>
      <c r="D18" s="57" t="s">
        <v>60</v>
      </c>
      <c r="E18" s="60" t="s">
        <v>61</v>
      </c>
      <c r="F18" s="58" t="s">
        <v>14</v>
      </c>
      <c r="G18" s="58"/>
      <c r="H18" s="348"/>
      <c r="I18" s="345"/>
      <c r="J18" s="345"/>
    </row>
    <row r="19" spans="1:10" ht="42" x14ac:dyDescent="0.25">
      <c r="A19" s="344"/>
      <c r="B19" s="344"/>
      <c r="C19" s="344"/>
      <c r="D19" s="57" t="s">
        <v>62</v>
      </c>
      <c r="E19" s="60" t="s">
        <v>63</v>
      </c>
      <c r="F19" s="58" t="s">
        <v>42</v>
      </c>
      <c r="G19" s="58" t="s">
        <v>15</v>
      </c>
      <c r="H19" s="348"/>
      <c r="I19" s="345"/>
      <c r="J19" s="345"/>
    </row>
    <row r="20" spans="1:10" ht="42" x14ac:dyDescent="0.25">
      <c r="A20" s="344"/>
      <c r="B20" s="344"/>
      <c r="C20" s="344"/>
      <c r="D20" s="344" t="s">
        <v>64</v>
      </c>
      <c r="E20" s="60" t="s">
        <v>65</v>
      </c>
      <c r="F20" s="58" t="s">
        <v>42</v>
      </c>
      <c r="G20" s="58" t="s">
        <v>15</v>
      </c>
      <c r="H20" s="348"/>
      <c r="I20" s="345"/>
      <c r="J20" s="345"/>
    </row>
    <row r="21" spans="1:10" ht="42" x14ac:dyDescent="0.25">
      <c r="A21" s="344"/>
      <c r="B21" s="344"/>
      <c r="C21" s="344"/>
      <c r="D21" s="344"/>
      <c r="E21" s="60" t="s">
        <v>66</v>
      </c>
      <c r="F21" s="58" t="s">
        <v>42</v>
      </c>
      <c r="G21" s="58" t="s">
        <v>15</v>
      </c>
      <c r="H21" s="348"/>
      <c r="I21" s="345"/>
      <c r="J21" s="345"/>
    </row>
    <row r="22" spans="1:10" ht="56" x14ac:dyDescent="0.25">
      <c r="A22" s="344"/>
      <c r="B22" s="344"/>
      <c r="C22" s="344"/>
      <c r="D22" s="57" t="s">
        <v>40</v>
      </c>
      <c r="E22" s="60" t="s">
        <v>47</v>
      </c>
      <c r="F22" s="58" t="s">
        <v>67</v>
      </c>
      <c r="G22" s="58" t="s">
        <v>15</v>
      </c>
      <c r="H22" s="348"/>
      <c r="I22" s="345"/>
      <c r="J22" s="345"/>
    </row>
    <row r="23" spans="1:10" ht="42" x14ac:dyDescent="0.25">
      <c r="A23" s="344"/>
      <c r="B23" s="344"/>
      <c r="C23" s="344"/>
      <c r="D23" s="57" t="s">
        <v>68</v>
      </c>
      <c r="E23" s="60" t="s">
        <v>69</v>
      </c>
      <c r="F23" s="58" t="s">
        <v>70</v>
      </c>
      <c r="G23" s="58" t="s">
        <v>15</v>
      </c>
      <c r="H23" s="348"/>
      <c r="I23" s="345"/>
      <c r="J23" s="345"/>
    </row>
    <row r="24" spans="1:10" ht="56" x14ac:dyDescent="0.25">
      <c r="A24" s="344" t="s">
        <v>71</v>
      </c>
      <c r="B24" s="344" t="s">
        <v>766</v>
      </c>
      <c r="C24" s="344"/>
      <c r="D24" s="57" t="s">
        <v>25</v>
      </c>
      <c r="E24" s="60" t="s">
        <v>767</v>
      </c>
      <c r="F24" s="58" t="s">
        <v>27</v>
      </c>
      <c r="G24" s="64" t="s">
        <v>15</v>
      </c>
      <c r="H24" s="344" t="s">
        <v>768</v>
      </c>
      <c r="I24" s="345"/>
      <c r="J24" s="345"/>
    </row>
    <row r="25" spans="1:10" ht="42" x14ac:dyDescent="0.25">
      <c r="A25" s="344"/>
      <c r="B25" s="344"/>
      <c r="C25" s="344"/>
      <c r="D25" s="57" t="s">
        <v>29</v>
      </c>
      <c r="E25" s="60" t="s">
        <v>769</v>
      </c>
      <c r="F25" s="58" t="s">
        <v>14</v>
      </c>
      <c r="G25" s="64" t="s">
        <v>15</v>
      </c>
      <c r="H25" s="344"/>
      <c r="I25" s="345"/>
      <c r="J25" s="345"/>
    </row>
    <row r="26" spans="1:10" ht="42" x14ac:dyDescent="0.25">
      <c r="A26" s="344"/>
      <c r="B26" s="344"/>
      <c r="C26" s="344"/>
      <c r="D26" s="57" t="s">
        <v>770</v>
      </c>
      <c r="E26" s="60" t="s">
        <v>771</v>
      </c>
      <c r="F26" s="58" t="s">
        <v>772</v>
      </c>
      <c r="G26" s="64" t="s">
        <v>15</v>
      </c>
      <c r="H26" s="344"/>
      <c r="I26" s="345"/>
      <c r="J26" s="345"/>
    </row>
    <row r="27" spans="1:10" ht="42" x14ac:dyDescent="0.25">
      <c r="A27" s="344"/>
      <c r="B27" s="344" t="s">
        <v>72</v>
      </c>
      <c r="C27" s="344"/>
      <c r="D27" s="57" t="s">
        <v>74</v>
      </c>
      <c r="E27" s="60" t="s">
        <v>75</v>
      </c>
      <c r="F27" s="58" t="s">
        <v>14</v>
      </c>
      <c r="G27" s="58" t="s">
        <v>15</v>
      </c>
      <c r="H27" s="344"/>
      <c r="I27" s="345" t="s">
        <v>8</v>
      </c>
      <c r="J27" s="345" t="s">
        <v>50</v>
      </c>
    </row>
    <row r="28" spans="1:10" ht="70" x14ac:dyDescent="0.25">
      <c r="A28" s="344"/>
      <c r="B28" s="344"/>
      <c r="C28" s="344"/>
      <c r="D28" s="57" t="s">
        <v>77</v>
      </c>
      <c r="E28" s="60" t="s">
        <v>78</v>
      </c>
      <c r="F28" s="58" t="s">
        <v>78</v>
      </c>
      <c r="G28" s="58" t="s">
        <v>79</v>
      </c>
      <c r="H28" s="344"/>
      <c r="I28" s="345"/>
      <c r="J28" s="345"/>
    </row>
    <row r="29" spans="1:10" ht="42" x14ac:dyDescent="0.25">
      <c r="A29" s="344"/>
      <c r="B29" s="344"/>
      <c r="C29" s="344"/>
      <c r="D29" s="57" t="s">
        <v>68</v>
      </c>
      <c r="E29" s="60" t="s">
        <v>80</v>
      </c>
      <c r="F29" s="58" t="s">
        <v>70</v>
      </c>
      <c r="G29" s="58" t="s">
        <v>15</v>
      </c>
      <c r="H29" s="344"/>
      <c r="I29" s="345"/>
      <c r="J29" s="345"/>
    </row>
    <row r="30" spans="1:10" ht="42" x14ac:dyDescent="0.25">
      <c r="A30" s="344"/>
      <c r="B30" s="344"/>
      <c r="C30" s="344"/>
      <c r="D30" s="57" t="s">
        <v>81</v>
      </c>
      <c r="E30" s="60" t="s">
        <v>82</v>
      </c>
      <c r="F30" s="65" t="s">
        <v>83</v>
      </c>
      <c r="G30" s="58" t="s">
        <v>15</v>
      </c>
      <c r="H30" s="344"/>
      <c r="I30" s="345"/>
      <c r="J30" s="345"/>
    </row>
    <row r="31" spans="1:10" ht="42" x14ac:dyDescent="0.25">
      <c r="A31" s="344" t="s">
        <v>84</v>
      </c>
      <c r="B31" s="344" t="s">
        <v>85</v>
      </c>
      <c r="C31" s="344" t="s">
        <v>86</v>
      </c>
      <c r="D31" s="60" t="s">
        <v>87</v>
      </c>
      <c r="E31" s="60" t="s">
        <v>88</v>
      </c>
      <c r="F31" s="58" t="s">
        <v>89</v>
      </c>
      <c r="G31" s="58" t="s">
        <v>15</v>
      </c>
      <c r="H31" s="344" t="s">
        <v>773</v>
      </c>
      <c r="I31" s="345"/>
      <c r="J31" s="345"/>
    </row>
    <row r="32" spans="1:10" ht="42" x14ac:dyDescent="0.25">
      <c r="A32" s="344"/>
      <c r="B32" s="344"/>
      <c r="C32" s="344"/>
      <c r="D32" s="60" t="s">
        <v>91</v>
      </c>
      <c r="E32" s="60" t="s">
        <v>92</v>
      </c>
      <c r="F32" s="58" t="s">
        <v>93</v>
      </c>
      <c r="G32" s="58" t="s">
        <v>15</v>
      </c>
      <c r="H32" s="344"/>
      <c r="I32" s="345"/>
      <c r="J32" s="345"/>
    </row>
    <row r="33" spans="1:10" ht="42" x14ac:dyDescent="0.25">
      <c r="A33" s="344"/>
      <c r="B33" s="344"/>
      <c r="C33" s="344"/>
      <c r="D33" s="60" t="s">
        <v>94</v>
      </c>
      <c r="E33" s="60" t="s">
        <v>95</v>
      </c>
      <c r="F33" s="58" t="s">
        <v>96</v>
      </c>
      <c r="G33" s="58" t="s">
        <v>15</v>
      </c>
      <c r="H33" s="344"/>
      <c r="I33" s="345"/>
      <c r="J33" s="345"/>
    </row>
    <row r="34" spans="1:10" ht="56" x14ac:dyDescent="0.25">
      <c r="A34" s="344"/>
      <c r="B34" s="344"/>
      <c r="C34" s="344"/>
      <c r="D34" s="60" t="s">
        <v>97</v>
      </c>
      <c r="E34" s="60" t="s">
        <v>95</v>
      </c>
      <c r="F34" s="58" t="s">
        <v>98</v>
      </c>
      <c r="G34" s="58" t="s">
        <v>15</v>
      </c>
      <c r="H34" s="344"/>
      <c r="I34" s="345"/>
      <c r="J34" s="345"/>
    </row>
    <row r="35" spans="1:10" ht="42" x14ac:dyDescent="0.25">
      <c r="A35" s="344"/>
      <c r="B35" s="344" t="s">
        <v>99</v>
      </c>
      <c r="C35" s="344"/>
      <c r="D35" s="60" t="s">
        <v>100</v>
      </c>
      <c r="E35" s="60" t="s">
        <v>101</v>
      </c>
      <c r="F35" s="58" t="s">
        <v>102</v>
      </c>
      <c r="G35" s="58" t="s">
        <v>15</v>
      </c>
      <c r="H35" s="344" t="s">
        <v>774</v>
      </c>
      <c r="I35" s="345"/>
      <c r="J35" s="345"/>
    </row>
    <row r="36" spans="1:10" ht="42" x14ac:dyDescent="0.25">
      <c r="A36" s="344"/>
      <c r="B36" s="344"/>
      <c r="C36" s="344"/>
      <c r="D36" s="60" t="s">
        <v>104</v>
      </c>
      <c r="E36" s="60" t="s">
        <v>101</v>
      </c>
      <c r="F36" s="58" t="s">
        <v>105</v>
      </c>
      <c r="G36" s="58" t="s">
        <v>15</v>
      </c>
      <c r="H36" s="344"/>
      <c r="I36" s="345"/>
      <c r="J36" s="345"/>
    </row>
    <row r="37" spans="1:10" ht="42" x14ac:dyDescent="0.25">
      <c r="A37" s="344"/>
      <c r="B37" s="344" t="s">
        <v>106</v>
      </c>
      <c r="C37" s="344"/>
      <c r="D37" s="60" t="s">
        <v>107</v>
      </c>
      <c r="E37" s="60" t="s">
        <v>108</v>
      </c>
      <c r="F37" s="58" t="s">
        <v>96</v>
      </c>
      <c r="G37" s="58" t="s">
        <v>15</v>
      </c>
      <c r="H37" s="344" t="s">
        <v>775</v>
      </c>
      <c r="I37" s="345"/>
      <c r="J37" s="345"/>
    </row>
    <row r="38" spans="1:10" ht="42" x14ac:dyDescent="0.25">
      <c r="A38" s="344"/>
      <c r="B38" s="344"/>
      <c r="C38" s="344"/>
      <c r="D38" s="60" t="s">
        <v>109</v>
      </c>
      <c r="E38" s="60" t="s">
        <v>108</v>
      </c>
      <c r="F38" s="58" t="s">
        <v>110</v>
      </c>
      <c r="G38" s="58" t="s">
        <v>15</v>
      </c>
      <c r="H38" s="344"/>
      <c r="I38" s="345"/>
      <c r="J38" s="345"/>
    </row>
    <row r="39" spans="1:10" ht="42" x14ac:dyDescent="0.25">
      <c r="A39" s="344"/>
      <c r="B39" s="344"/>
      <c r="C39" s="344"/>
      <c r="D39" s="60" t="s">
        <v>111</v>
      </c>
      <c r="E39" s="60" t="s">
        <v>112</v>
      </c>
      <c r="F39" s="58" t="s">
        <v>14</v>
      </c>
      <c r="G39" s="58" t="s">
        <v>15</v>
      </c>
      <c r="H39" s="344"/>
      <c r="I39" s="345"/>
      <c r="J39" s="345"/>
    </row>
    <row r="40" spans="1:10" ht="42" x14ac:dyDescent="0.25">
      <c r="A40" s="344"/>
      <c r="B40" s="344"/>
      <c r="C40" s="344"/>
      <c r="D40" s="60" t="s">
        <v>113</v>
      </c>
      <c r="E40" s="60" t="s">
        <v>108</v>
      </c>
      <c r="F40" s="58" t="s">
        <v>14</v>
      </c>
      <c r="G40" s="58" t="s">
        <v>15</v>
      </c>
      <c r="H40" s="344"/>
      <c r="I40" s="345"/>
      <c r="J40" s="345"/>
    </row>
    <row r="41" spans="1:10" ht="56" x14ac:dyDescent="0.25">
      <c r="A41" s="344"/>
      <c r="B41" s="344"/>
      <c r="C41" s="344"/>
      <c r="D41" s="60" t="s">
        <v>114</v>
      </c>
      <c r="E41" s="60" t="s">
        <v>115</v>
      </c>
      <c r="F41" s="58" t="s">
        <v>27</v>
      </c>
      <c r="G41" s="58" t="s">
        <v>15</v>
      </c>
      <c r="H41" s="344"/>
      <c r="I41" s="345"/>
      <c r="J41" s="345"/>
    </row>
    <row r="42" spans="1:10" ht="42" x14ac:dyDescent="0.25">
      <c r="A42" s="344"/>
      <c r="B42" s="344"/>
      <c r="C42" s="344"/>
      <c r="D42" s="60" t="s">
        <v>116</v>
      </c>
      <c r="E42" s="60" t="s">
        <v>108</v>
      </c>
      <c r="F42" s="58" t="s">
        <v>14</v>
      </c>
      <c r="G42" s="58" t="s">
        <v>15</v>
      </c>
      <c r="H42" s="344"/>
      <c r="I42" s="345"/>
      <c r="J42" s="345"/>
    </row>
    <row r="43" spans="1:10" customFormat="1" ht="42" x14ac:dyDescent="0.25">
      <c r="A43" s="347" t="s">
        <v>117</v>
      </c>
      <c r="B43" s="347" t="s">
        <v>118</v>
      </c>
      <c r="C43" s="345" t="s">
        <v>119</v>
      </c>
      <c r="D43" s="66" t="s">
        <v>120</v>
      </c>
      <c r="E43" s="66" t="s">
        <v>121</v>
      </c>
      <c r="F43" s="345" t="s">
        <v>122</v>
      </c>
      <c r="G43" s="67" t="s">
        <v>123</v>
      </c>
      <c r="H43" s="356" t="s">
        <v>775</v>
      </c>
      <c r="I43" s="345"/>
      <c r="J43" s="345"/>
    </row>
    <row r="44" spans="1:10" customFormat="1" ht="42" x14ac:dyDescent="0.25">
      <c r="A44" s="347"/>
      <c r="B44" s="347"/>
      <c r="C44" s="345"/>
      <c r="D44" s="66" t="s">
        <v>125</v>
      </c>
      <c r="E44" s="66" t="s">
        <v>121</v>
      </c>
      <c r="F44" s="345"/>
      <c r="G44" s="67" t="s">
        <v>123</v>
      </c>
      <c r="H44" s="357"/>
      <c r="I44" s="345"/>
      <c r="J44" s="345"/>
    </row>
    <row r="45" spans="1:10" customFormat="1" ht="42" x14ac:dyDescent="0.25">
      <c r="A45" s="347"/>
      <c r="B45" s="347"/>
      <c r="C45" s="345"/>
      <c r="D45" s="66" t="s">
        <v>126</v>
      </c>
      <c r="E45" s="66" t="s">
        <v>121</v>
      </c>
      <c r="F45" s="345"/>
      <c r="G45" s="67" t="s">
        <v>123</v>
      </c>
      <c r="H45" s="357"/>
      <c r="I45" s="345"/>
      <c r="J45" s="345"/>
    </row>
    <row r="46" spans="1:10" customFormat="1" ht="42" x14ac:dyDescent="0.25">
      <c r="A46" s="347"/>
      <c r="B46" s="347"/>
      <c r="C46" s="345"/>
      <c r="D46" s="66" t="s">
        <v>127</v>
      </c>
      <c r="E46" s="66" t="s">
        <v>121</v>
      </c>
      <c r="F46" s="345"/>
      <c r="G46" s="67" t="s">
        <v>123</v>
      </c>
      <c r="H46" s="357"/>
      <c r="I46" s="345"/>
      <c r="J46" s="345"/>
    </row>
    <row r="47" spans="1:10" customFormat="1" ht="42" x14ac:dyDescent="0.25">
      <c r="A47" s="347"/>
      <c r="B47" s="347" t="s">
        <v>128</v>
      </c>
      <c r="C47" s="345"/>
      <c r="D47" s="66" t="s">
        <v>129</v>
      </c>
      <c r="E47" s="66" t="s">
        <v>121</v>
      </c>
      <c r="F47" s="345"/>
      <c r="G47" s="67" t="s">
        <v>123</v>
      </c>
      <c r="H47" s="357"/>
      <c r="I47" s="345"/>
      <c r="J47" s="345"/>
    </row>
    <row r="48" spans="1:10" customFormat="1" ht="42" x14ac:dyDescent="0.25">
      <c r="A48" s="347"/>
      <c r="B48" s="347"/>
      <c r="C48" s="345"/>
      <c r="D48" s="66" t="s">
        <v>130</v>
      </c>
      <c r="E48" s="66" t="s">
        <v>121</v>
      </c>
      <c r="F48" s="345"/>
      <c r="G48" s="67" t="s">
        <v>123</v>
      </c>
      <c r="H48" s="357"/>
      <c r="I48" s="345"/>
      <c r="J48" s="345"/>
    </row>
    <row r="49" spans="1:10" customFormat="1" ht="42" x14ac:dyDescent="0.25">
      <c r="A49" s="347"/>
      <c r="B49" s="347"/>
      <c r="C49" s="345"/>
      <c r="D49" s="66" t="s">
        <v>131</v>
      </c>
      <c r="E49" s="66" t="s">
        <v>121</v>
      </c>
      <c r="F49" s="345"/>
      <c r="G49" s="67" t="s">
        <v>123</v>
      </c>
      <c r="H49" s="357"/>
      <c r="I49" s="345"/>
      <c r="J49" s="345"/>
    </row>
    <row r="50" spans="1:10" customFormat="1" ht="42" x14ac:dyDescent="0.25">
      <c r="A50" s="347"/>
      <c r="B50" s="347" t="s">
        <v>132</v>
      </c>
      <c r="C50" s="345"/>
      <c r="D50" s="66" t="s">
        <v>133</v>
      </c>
      <c r="E50" s="66" t="s">
        <v>121</v>
      </c>
      <c r="F50" s="345"/>
      <c r="G50" s="67" t="s">
        <v>123</v>
      </c>
      <c r="H50" s="357"/>
      <c r="I50" s="345"/>
      <c r="J50" s="345"/>
    </row>
    <row r="51" spans="1:10" customFormat="1" ht="42" x14ac:dyDescent="0.25">
      <c r="A51" s="347"/>
      <c r="B51" s="347"/>
      <c r="C51" s="345"/>
      <c r="D51" s="66" t="s">
        <v>127</v>
      </c>
      <c r="E51" s="66" t="s">
        <v>121</v>
      </c>
      <c r="F51" s="345"/>
      <c r="G51" s="67" t="s">
        <v>123</v>
      </c>
      <c r="H51" s="358"/>
      <c r="I51" s="345"/>
      <c r="J51" s="345"/>
    </row>
    <row r="52" spans="1:10" customFormat="1" x14ac:dyDescent="0.25">
      <c r="A52" s="348" t="s">
        <v>134</v>
      </c>
      <c r="B52" s="351" t="s">
        <v>135</v>
      </c>
      <c r="C52" s="345" t="s">
        <v>136</v>
      </c>
      <c r="D52" s="68" t="s">
        <v>137</v>
      </c>
      <c r="E52" s="348" t="s">
        <v>138</v>
      </c>
      <c r="F52" s="345" t="s">
        <v>139</v>
      </c>
      <c r="G52" s="345"/>
      <c r="H52" s="345"/>
      <c r="I52" s="345"/>
      <c r="J52" s="345"/>
    </row>
    <row r="53" spans="1:10" customFormat="1" ht="28" x14ac:dyDescent="0.25">
      <c r="A53" s="348"/>
      <c r="B53" s="351"/>
      <c r="C53" s="345"/>
      <c r="D53" s="68" t="s">
        <v>140</v>
      </c>
      <c r="E53" s="348"/>
      <c r="F53" s="345"/>
      <c r="G53" s="345"/>
      <c r="H53" s="345"/>
      <c r="I53" s="345"/>
      <c r="J53" s="345"/>
    </row>
    <row r="54" spans="1:10" customFormat="1" ht="28" x14ac:dyDescent="0.25">
      <c r="A54" s="348"/>
      <c r="B54" s="351"/>
      <c r="C54" s="345"/>
      <c r="D54" s="68" t="s">
        <v>141</v>
      </c>
      <c r="E54" s="348"/>
      <c r="F54" s="345"/>
      <c r="G54" s="345"/>
      <c r="H54" s="345"/>
      <c r="I54" s="345"/>
      <c r="J54" s="345"/>
    </row>
    <row r="55" spans="1:10" customFormat="1" ht="28" x14ac:dyDescent="0.25">
      <c r="A55" s="348"/>
      <c r="B55" s="351"/>
      <c r="C55" s="345"/>
      <c r="D55" s="68" t="s">
        <v>142</v>
      </c>
      <c r="E55" s="348"/>
      <c r="F55" s="345"/>
      <c r="G55" s="345"/>
      <c r="H55" s="345"/>
      <c r="I55" s="345"/>
      <c r="J55" s="345"/>
    </row>
    <row r="56" spans="1:10" customFormat="1" ht="28" x14ac:dyDescent="0.25">
      <c r="A56" s="348"/>
      <c r="B56" s="351"/>
      <c r="C56" s="345"/>
      <c r="D56" s="68" t="s">
        <v>143</v>
      </c>
      <c r="E56" s="348"/>
      <c r="F56" s="345"/>
      <c r="G56" s="345"/>
      <c r="H56" s="345"/>
      <c r="I56" s="345"/>
      <c r="J56" s="345"/>
    </row>
    <row r="57" spans="1:10" customFormat="1" x14ac:dyDescent="0.25">
      <c r="A57" s="348"/>
      <c r="B57" s="351"/>
      <c r="C57" s="345"/>
      <c r="D57" s="68" t="s">
        <v>144</v>
      </c>
      <c r="E57" s="348"/>
      <c r="F57" s="345"/>
      <c r="G57" s="345"/>
      <c r="H57" s="345"/>
      <c r="I57" s="345"/>
      <c r="J57" s="345"/>
    </row>
    <row r="58" spans="1:10" customFormat="1" ht="28" x14ac:dyDescent="0.25">
      <c r="A58" s="348"/>
      <c r="B58" s="348" t="s">
        <v>145</v>
      </c>
      <c r="C58" s="345"/>
      <c r="D58" s="59" t="s">
        <v>146</v>
      </c>
      <c r="E58" s="348" t="s">
        <v>147</v>
      </c>
      <c r="F58" s="345"/>
      <c r="G58" s="345"/>
      <c r="H58" s="345"/>
      <c r="I58" s="345"/>
      <c r="J58" s="345"/>
    </row>
    <row r="59" spans="1:10" customFormat="1" ht="28" x14ac:dyDescent="0.25">
      <c r="A59" s="348"/>
      <c r="B59" s="348"/>
      <c r="C59" s="345"/>
      <c r="D59" s="59" t="s">
        <v>148</v>
      </c>
      <c r="E59" s="348"/>
      <c r="F59" s="345"/>
      <c r="G59" s="345"/>
      <c r="H59" s="345"/>
      <c r="I59" s="345"/>
      <c r="J59" s="345"/>
    </row>
    <row r="60" spans="1:10" customFormat="1" x14ac:dyDescent="0.25">
      <c r="A60" s="348"/>
      <c r="B60" s="348"/>
      <c r="C60" s="345"/>
      <c r="D60" s="59" t="s">
        <v>149</v>
      </c>
      <c r="E60" s="348"/>
      <c r="F60" s="345"/>
      <c r="G60" s="345"/>
      <c r="H60" s="345"/>
      <c r="I60" s="345"/>
      <c r="J60" s="345"/>
    </row>
    <row r="61" spans="1:10" customFormat="1" ht="28" x14ac:dyDescent="0.25">
      <c r="A61" s="348"/>
      <c r="B61" s="348"/>
      <c r="C61" s="345"/>
      <c r="D61" s="59" t="s">
        <v>150</v>
      </c>
      <c r="E61" s="348"/>
      <c r="F61" s="345"/>
      <c r="G61" s="345"/>
      <c r="H61" s="345"/>
      <c r="I61" s="345"/>
      <c r="J61" s="345"/>
    </row>
    <row r="62" spans="1:10" customFormat="1" ht="42" x14ac:dyDescent="0.25">
      <c r="A62" s="348"/>
      <c r="B62" s="348" t="s">
        <v>151</v>
      </c>
      <c r="C62" s="345"/>
      <c r="D62" s="59" t="s">
        <v>152</v>
      </c>
      <c r="E62" s="348" t="s">
        <v>147</v>
      </c>
      <c r="F62" s="345"/>
      <c r="G62" s="345"/>
      <c r="H62" s="345"/>
      <c r="I62" s="345"/>
      <c r="J62" s="345"/>
    </row>
    <row r="63" spans="1:10" customFormat="1" ht="28" x14ac:dyDescent="0.25">
      <c r="A63" s="348"/>
      <c r="B63" s="348"/>
      <c r="C63" s="345"/>
      <c r="D63" s="59" t="s">
        <v>153</v>
      </c>
      <c r="E63" s="348"/>
      <c r="F63" s="345"/>
      <c r="G63" s="345"/>
      <c r="H63" s="345"/>
      <c r="I63" s="345"/>
      <c r="J63" s="345"/>
    </row>
    <row r="64" spans="1:10" customFormat="1" x14ac:dyDescent="0.25">
      <c r="A64" s="348"/>
      <c r="B64" s="349" t="s">
        <v>154</v>
      </c>
      <c r="C64" s="345"/>
      <c r="D64" s="69" t="s">
        <v>155</v>
      </c>
      <c r="E64" s="349" t="s">
        <v>156</v>
      </c>
      <c r="F64" s="345"/>
      <c r="G64" s="345"/>
      <c r="H64" s="345"/>
      <c r="I64" s="345"/>
      <c r="J64" s="345"/>
    </row>
    <row r="65" spans="1:10" customFormat="1" x14ac:dyDescent="0.25">
      <c r="A65" s="348"/>
      <c r="B65" s="349"/>
      <c r="C65" s="345"/>
      <c r="D65" s="69" t="s">
        <v>157</v>
      </c>
      <c r="E65" s="349"/>
      <c r="F65" s="345"/>
      <c r="G65" s="345"/>
      <c r="H65" s="345"/>
      <c r="I65" s="345"/>
      <c r="J65" s="345"/>
    </row>
    <row r="66" spans="1:10" customFormat="1" ht="28" x14ac:dyDescent="0.25">
      <c r="A66" s="348"/>
      <c r="B66" s="349"/>
      <c r="C66" s="345"/>
      <c r="D66" s="69" t="s">
        <v>158</v>
      </c>
      <c r="E66" s="349"/>
      <c r="F66" s="345"/>
      <c r="G66" s="345"/>
      <c r="H66" s="345"/>
      <c r="I66" s="345"/>
      <c r="J66" s="345"/>
    </row>
    <row r="67" spans="1:10" customFormat="1" x14ac:dyDescent="0.25">
      <c r="A67" s="348"/>
      <c r="B67" s="349"/>
      <c r="C67" s="345"/>
      <c r="D67" s="69" t="s">
        <v>159</v>
      </c>
      <c r="E67" s="349"/>
      <c r="F67" s="345"/>
      <c r="G67" s="345"/>
      <c r="H67" s="345"/>
      <c r="I67" s="345"/>
      <c r="J67" s="345"/>
    </row>
    <row r="68" spans="1:10" customFormat="1" ht="15" x14ac:dyDescent="0.25">
      <c r="A68" s="348"/>
      <c r="B68" s="352" t="s">
        <v>160</v>
      </c>
      <c r="C68" s="345"/>
      <c r="D68" s="70" t="s">
        <v>161</v>
      </c>
      <c r="E68" s="354" t="s">
        <v>147</v>
      </c>
      <c r="F68" s="345"/>
      <c r="G68" s="345"/>
      <c r="H68" s="345"/>
      <c r="I68" s="345"/>
      <c r="J68" s="345"/>
    </row>
    <row r="69" spans="1:10" customFormat="1" ht="15" x14ac:dyDescent="0.25">
      <c r="A69" s="348"/>
      <c r="B69" s="352"/>
      <c r="C69" s="345"/>
      <c r="D69" s="70" t="s">
        <v>162</v>
      </c>
      <c r="E69" s="354"/>
      <c r="F69" s="345"/>
      <c r="G69" s="345"/>
      <c r="H69" s="345"/>
      <c r="I69" s="345"/>
      <c r="J69" s="345"/>
    </row>
    <row r="70" spans="1:10" customFormat="1" ht="28" x14ac:dyDescent="0.25">
      <c r="A70" s="349" t="s">
        <v>163</v>
      </c>
      <c r="B70" s="348" t="s">
        <v>164</v>
      </c>
      <c r="C70" s="345" t="s">
        <v>136</v>
      </c>
      <c r="D70" s="59" t="s">
        <v>165</v>
      </c>
      <c r="E70" s="59" t="s">
        <v>166</v>
      </c>
      <c r="F70" s="345"/>
      <c r="G70" s="345"/>
      <c r="H70" s="345"/>
      <c r="I70" s="345"/>
      <c r="J70" s="345"/>
    </row>
    <row r="71" spans="1:10" customFormat="1" ht="42" x14ac:dyDescent="0.25">
      <c r="A71" s="349"/>
      <c r="B71" s="348"/>
      <c r="C71" s="345"/>
      <c r="D71" s="59" t="s">
        <v>167</v>
      </c>
      <c r="E71" s="59" t="s">
        <v>168</v>
      </c>
      <c r="F71" s="345"/>
      <c r="G71" s="345"/>
      <c r="H71" s="345"/>
      <c r="I71" s="345"/>
      <c r="J71" s="345"/>
    </row>
    <row r="72" spans="1:10" customFormat="1" ht="28" x14ac:dyDescent="0.25">
      <c r="A72" s="349"/>
      <c r="B72" s="348" t="s">
        <v>169</v>
      </c>
      <c r="C72" s="345"/>
      <c r="D72" s="59" t="s">
        <v>170</v>
      </c>
      <c r="E72" s="59" t="s">
        <v>171</v>
      </c>
      <c r="F72" s="345"/>
      <c r="G72" s="345"/>
      <c r="H72" s="345"/>
      <c r="I72" s="345"/>
      <c r="J72" s="345"/>
    </row>
    <row r="73" spans="1:10" customFormat="1" ht="42" x14ac:dyDescent="0.25">
      <c r="A73" s="349"/>
      <c r="B73" s="348"/>
      <c r="C73" s="345"/>
      <c r="D73" s="59" t="s">
        <v>172</v>
      </c>
      <c r="E73" s="59" t="s">
        <v>173</v>
      </c>
      <c r="F73" s="345"/>
      <c r="G73" s="345"/>
      <c r="H73" s="345"/>
      <c r="I73" s="345"/>
      <c r="J73" s="345"/>
    </row>
    <row r="74" spans="1:10" customFormat="1" x14ac:dyDescent="0.25">
      <c r="A74" s="349"/>
      <c r="B74" s="348"/>
      <c r="C74" s="345"/>
      <c r="D74" s="59" t="s">
        <v>162</v>
      </c>
      <c r="E74" s="59" t="s">
        <v>174</v>
      </c>
      <c r="F74" s="345"/>
      <c r="G74" s="345"/>
      <c r="H74" s="345"/>
      <c r="I74" s="345"/>
      <c r="J74" s="345"/>
    </row>
    <row r="75" spans="1:10" customFormat="1" ht="28" x14ac:dyDescent="0.25">
      <c r="A75" s="349"/>
      <c r="B75" s="61" t="s">
        <v>175</v>
      </c>
      <c r="C75" s="345"/>
      <c r="D75" s="61" t="s">
        <v>176</v>
      </c>
      <c r="E75" s="61" t="s">
        <v>166</v>
      </c>
      <c r="F75" s="345"/>
      <c r="G75" s="345"/>
      <c r="H75" s="345"/>
      <c r="I75" s="345"/>
      <c r="J75" s="345"/>
    </row>
    <row r="76" spans="1:10" customFormat="1" ht="28" x14ac:dyDescent="0.25">
      <c r="A76" s="349"/>
      <c r="B76" s="349" t="s">
        <v>177</v>
      </c>
      <c r="C76" s="345"/>
      <c r="D76" s="69" t="s">
        <v>178</v>
      </c>
      <c r="E76" s="349" t="s">
        <v>179</v>
      </c>
      <c r="F76" s="345"/>
      <c r="G76" s="345"/>
      <c r="H76" s="345"/>
      <c r="I76" s="345"/>
      <c r="J76" s="345"/>
    </row>
    <row r="77" spans="1:10" customFormat="1" ht="28" x14ac:dyDescent="0.25">
      <c r="A77" s="349"/>
      <c r="B77" s="349"/>
      <c r="C77" s="345"/>
      <c r="D77" s="69" t="s">
        <v>180</v>
      </c>
      <c r="E77" s="349"/>
      <c r="F77" s="345"/>
      <c r="G77" s="345"/>
      <c r="H77" s="345"/>
      <c r="I77" s="345"/>
      <c r="J77" s="345"/>
    </row>
    <row r="78" spans="1:10" customFormat="1" x14ac:dyDescent="0.25">
      <c r="A78" s="350" t="s">
        <v>181</v>
      </c>
      <c r="B78" s="353" t="s">
        <v>182</v>
      </c>
      <c r="C78" s="345" t="s">
        <v>136</v>
      </c>
      <c r="D78" s="61" t="s">
        <v>183</v>
      </c>
      <c r="E78" s="349" t="s">
        <v>184</v>
      </c>
      <c r="F78" s="345"/>
      <c r="G78" s="345"/>
      <c r="H78" s="345"/>
      <c r="I78" s="345"/>
      <c r="J78" s="345"/>
    </row>
    <row r="79" spans="1:10" customFormat="1" x14ac:dyDescent="0.25">
      <c r="A79" s="350"/>
      <c r="B79" s="353"/>
      <c r="C79" s="345"/>
      <c r="D79" s="61" t="s">
        <v>185</v>
      </c>
      <c r="E79" s="349"/>
      <c r="F79" s="345"/>
      <c r="G79" s="345"/>
      <c r="H79" s="345"/>
      <c r="I79" s="345"/>
      <c r="J79" s="345"/>
    </row>
    <row r="80" spans="1:10" customFormat="1" ht="28" x14ac:dyDescent="0.25">
      <c r="A80" s="350"/>
      <c r="B80" s="353"/>
      <c r="C80" s="345"/>
      <c r="D80" s="61" t="s">
        <v>186</v>
      </c>
      <c r="E80" s="349"/>
      <c r="F80" s="345"/>
      <c r="G80" s="345"/>
      <c r="H80" s="345"/>
      <c r="I80" s="345"/>
      <c r="J80" s="345"/>
    </row>
    <row r="81" spans="1:10" customFormat="1" x14ac:dyDescent="0.25">
      <c r="A81" s="350"/>
      <c r="B81" s="353"/>
      <c r="C81" s="345"/>
      <c r="D81" s="61" t="s">
        <v>187</v>
      </c>
      <c r="E81" s="349"/>
      <c r="F81" s="345"/>
      <c r="G81" s="345"/>
      <c r="H81" s="345"/>
      <c r="I81" s="345"/>
      <c r="J81" s="345"/>
    </row>
    <row r="82" spans="1:10" customFormat="1" x14ac:dyDescent="0.25">
      <c r="A82" s="350"/>
      <c r="B82" s="353" t="s">
        <v>188</v>
      </c>
      <c r="C82" s="345"/>
      <c r="D82" s="61" t="s">
        <v>40</v>
      </c>
      <c r="E82" s="349" t="s">
        <v>189</v>
      </c>
      <c r="F82" s="345"/>
      <c r="G82" s="345"/>
      <c r="H82" s="345"/>
      <c r="I82" s="345"/>
      <c r="J82" s="345"/>
    </row>
    <row r="83" spans="1:10" customFormat="1" x14ac:dyDescent="0.25">
      <c r="A83" s="350"/>
      <c r="B83" s="353"/>
      <c r="C83" s="345"/>
      <c r="D83" s="61" t="s">
        <v>190</v>
      </c>
      <c r="E83" s="349"/>
      <c r="F83" s="345"/>
      <c r="G83" s="345"/>
      <c r="H83" s="345"/>
      <c r="I83" s="345"/>
      <c r="J83" s="345"/>
    </row>
    <row r="84" spans="1:10" customFormat="1" ht="28" x14ac:dyDescent="0.25">
      <c r="A84" s="350"/>
      <c r="B84" s="353" t="s">
        <v>191</v>
      </c>
      <c r="C84" s="345"/>
      <c r="D84" s="61" t="s">
        <v>192</v>
      </c>
      <c r="E84" s="349" t="s">
        <v>189</v>
      </c>
      <c r="F84" s="345"/>
      <c r="G84" s="345"/>
      <c r="H84" s="345"/>
      <c r="I84" s="345"/>
      <c r="J84" s="345"/>
    </row>
    <row r="85" spans="1:10" customFormat="1" ht="28" x14ac:dyDescent="0.25">
      <c r="A85" s="350"/>
      <c r="B85" s="353"/>
      <c r="C85" s="345"/>
      <c r="D85" s="61" t="s">
        <v>193</v>
      </c>
      <c r="E85" s="349"/>
      <c r="F85" s="345"/>
      <c r="G85" s="345"/>
      <c r="H85" s="345"/>
      <c r="I85" s="345"/>
      <c r="J85" s="345"/>
    </row>
    <row r="86" spans="1:10" customFormat="1" ht="28" x14ac:dyDescent="0.25">
      <c r="A86" s="350"/>
      <c r="B86" s="353"/>
      <c r="C86" s="345"/>
      <c r="D86" s="61" t="s">
        <v>194</v>
      </c>
      <c r="E86" s="349"/>
      <c r="F86" s="345"/>
      <c r="G86" s="345"/>
      <c r="H86" s="345"/>
      <c r="I86" s="345"/>
      <c r="J86" s="345"/>
    </row>
    <row r="87" spans="1:10" customFormat="1" x14ac:dyDescent="0.25">
      <c r="A87" s="350"/>
      <c r="B87" s="353"/>
      <c r="C87" s="345"/>
      <c r="D87" s="61" t="s">
        <v>190</v>
      </c>
      <c r="E87" s="349"/>
      <c r="F87" s="345"/>
      <c r="G87" s="345"/>
      <c r="H87" s="345"/>
      <c r="I87" s="345"/>
      <c r="J87" s="345"/>
    </row>
    <row r="88" spans="1:10" customFormat="1" ht="28" x14ac:dyDescent="0.25">
      <c r="A88" s="350"/>
      <c r="B88" s="61" t="s">
        <v>195</v>
      </c>
      <c r="C88" s="345"/>
      <c r="D88" s="61" t="s">
        <v>196</v>
      </c>
      <c r="E88" s="69" t="s">
        <v>197</v>
      </c>
      <c r="F88" s="345"/>
      <c r="G88" s="345"/>
      <c r="H88" s="345"/>
      <c r="I88" s="345"/>
      <c r="J88" s="345"/>
    </row>
    <row r="89" spans="1:10" customFormat="1" ht="28" x14ac:dyDescent="0.25">
      <c r="A89" s="350"/>
      <c r="B89" s="61" t="s">
        <v>198</v>
      </c>
      <c r="C89" s="345"/>
      <c r="D89" s="61" t="s">
        <v>199</v>
      </c>
      <c r="E89" s="69" t="s">
        <v>197</v>
      </c>
      <c r="F89" s="345"/>
      <c r="G89" s="345"/>
      <c r="H89" s="345"/>
      <c r="I89" s="345"/>
      <c r="J89" s="345"/>
    </row>
    <row r="90" spans="1:10" x14ac:dyDescent="0.25">
      <c r="A90" s="345" t="s">
        <v>200</v>
      </c>
      <c r="B90" s="345"/>
      <c r="C90" s="345"/>
      <c r="D90" s="345"/>
      <c r="E90" s="345"/>
      <c r="F90" s="345"/>
      <c r="G90" s="345"/>
      <c r="H90" s="345"/>
      <c r="I90" s="345"/>
      <c r="J90" s="345"/>
    </row>
    <row r="91" spans="1:10" x14ac:dyDescent="0.25">
      <c r="A91" s="346" t="s">
        <v>201</v>
      </c>
      <c r="B91" s="346"/>
      <c r="C91" s="346"/>
      <c r="D91" s="346"/>
      <c r="E91" s="346"/>
      <c r="F91" s="346"/>
      <c r="G91" s="346"/>
      <c r="H91" s="346"/>
      <c r="I91" s="346"/>
      <c r="J91" s="346"/>
    </row>
  </sheetData>
  <mergeCells count="89">
    <mergeCell ref="I4:J5"/>
    <mergeCell ref="I6:J7"/>
    <mergeCell ref="I8:J9"/>
    <mergeCell ref="I10:J11"/>
    <mergeCell ref="I24:J26"/>
    <mergeCell ref="I35:J36"/>
    <mergeCell ref="I37:J42"/>
    <mergeCell ref="F52:H89"/>
    <mergeCell ref="I52:J69"/>
    <mergeCell ref="I70:J77"/>
    <mergeCell ref="I78:J89"/>
    <mergeCell ref="I43:J46"/>
    <mergeCell ref="I47:J49"/>
    <mergeCell ref="I50:J51"/>
    <mergeCell ref="I13:I23"/>
    <mergeCell ref="I27:I30"/>
    <mergeCell ref="J13:J23"/>
    <mergeCell ref="J27:J30"/>
    <mergeCell ref="I31:J34"/>
    <mergeCell ref="F43:F51"/>
    <mergeCell ref="H4:H5"/>
    <mergeCell ref="H6:H7"/>
    <mergeCell ref="H8:H9"/>
    <mergeCell ref="H10:H11"/>
    <mergeCell ref="H13:H23"/>
    <mergeCell ref="H24:H30"/>
    <mergeCell ref="H31:H34"/>
    <mergeCell ref="H35:H36"/>
    <mergeCell ref="H37:H42"/>
    <mergeCell ref="H43:H51"/>
    <mergeCell ref="E68:E69"/>
    <mergeCell ref="E76:E77"/>
    <mergeCell ref="E78:E81"/>
    <mergeCell ref="E82:E83"/>
    <mergeCell ref="E84:E87"/>
    <mergeCell ref="D20:D21"/>
    <mergeCell ref="E52:E57"/>
    <mergeCell ref="E58:E61"/>
    <mergeCell ref="E62:E63"/>
    <mergeCell ref="E64:E67"/>
    <mergeCell ref="B84:B87"/>
    <mergeCell ref="C4:C5"/>
    <mergeCell ref="C6:C7"/>
    <mergeCell ref="C8:C9"/>
    <mergeCell ref="C10:C11"/>
    <mergeCell ref="C13:C23"/>
    <mergeCell ref="C24:C30"/>
    <mergeCell ref="C31:C42"/>
    <mergeCell ref="C43:C51"/>
    <mergeCell ref="C52:C69"/>
    <mergeCell ref="C70:C77"/>
    <mergeCell ref="C78:C89"/>
    <mergeCell ref="B70:B71"/>
    <mergeCell ref="B72:B74"/>
    <mergeCell ref="B76:B77"/>
    <mergeCell ref="B78:B81"/>
    <mergeCell ref="B82:B83"/>
    <mergeCell ref="A91:J91"/>
    <mergeCell ref="A3:A11"/>
    <mergeCell ref="A12:A23"/>
    <mergeCell ref="A24:A30"/>
    <mergeCell ref="A31:A42"/>
    <mergeCell ref="A43:A51"/>
    <mergeCell ref="A52:A69"/>
    <mergeCell ref="A70:A77"/>
    <mergeCell ref="A78:A89"/>
    <mergeCell ref="B4:B5"/>
    <mergeCell ref="B6:B7"/>
    <mergeCell ref="B8:B9"/>
    <mergeCell ref="B10:B11"/>
    <mergeCell ref="B13:B23"/>
    <mergeCell ref="B24:B26"/>
    <mergeCell ref="B27:B30"/>
    <mergeCell ref="A1:J1"/>
    <mergeCell ref="I2:J2"/>
    <mergeCell ref="I3:J3"/>
    <mergeCell ref="I12:J12"/>
    <mergeCell ref="A90:J90"/>
    <mergeCell ref="B31:B34"/>
    <mergeCell ref="B35:B36"/>
    <mergeCell ref="B37:B42"/>
    <mergeCell ref="B43:B46"/>
    <mergeCell ref="B47:B49"/>
    <mergeCell ref="B50:B51"/>
    <mergeCell ref="B52:B57"/>
    <mergeCell ref="B58:B61"/>
    <mergeCell ref="B62:B63"/>
    <mergeCell ref="B64:B67"/>
    <mergeCell ref="B68:B69"/>
  </mergeCells>
  <phoneticPr fontId="45" type="noConversion"/>
  <pageMargins left="0.74803149606299202" right="0.74803149606299202" top="0.98425196850393704" bottom="0.98425196850393704" header="0.511811023622047" footer="0.511811023622047"/>
  <pageSetup paperSize="9" scale="85"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O54"/>
  <sheetViews>
    <sheetView workbookViewId="0">
      <selection sqref="A1:O94"/>
    </sheetView>
  </sheetViews>
  <sheetFormatPr defaultColWidth="9" defaultRowHeight="14" x14ac:dyDescent="0.25"/>
  <sheetData>
    <row r="1" spans="1:15" ht="21" x14ac:dyDescent="0.25">
      <c r="A1" s="366" t="s">
        <v>776</v>
      </c>
      <c r="B1" s="366"/>
      <c r="C1" s="366"/>
      <c r="D1" s="366"/>
      <c r="E1" s="366"/>
      <c r="F1" s="366"/>
      <c r="G1" s="366"/>
      <c r="H1" s="366"/>
      <c r="I1" s="366"/>
      <c r="J1" s="366"/>
      <c r="K1" s="366"/>
      <c r="L1" s="366"/>
      <c r="M1" s="366"/>
      <c r="N1" s="366"/>
      <c r="O1" s="366"/>
    </row>
    <row r="2" spans="1:15" x14ac:dyDescent="0.25">
      <c r="A2" s="373" t="s">
        <v>204</v>
      </c>
      <c r="B2" s="378" t="s">
        <v>777</v>
      </c>
      <c r="C2" s="378" t="s">
        <v>778</v>
      </c>
      <c r="D2" s="378" t="s">
        <v>779</v>
      </c>
      <c r="E2" s="378" t="s">
        <v>780</v>
      </c>
      <c r="F2" s="378" t="s">
        <v>781</v>
      </c>
      <c r="G2" s="378" t="s">
        <v>782</v>
      </c>
      <c r="H2" s="367" t="s">
        <v>783</v>
      </c>
      <c r="I2" s="368"/>
      <c r="J2" s="368"/>
      <c r="K2" s="368"/>
      <c r="L2" s="302"/>
      <c r="M2" s="287"/>
      <c r="N2" s="287"/>
      <c r="O2" s="384" t="s">
        <v>784</v>
      </c>
    </row>
    <row r="3" spans="1:15" x14ac:dyDescent="0.25">
      <c r="A3" s="374"/>
      <c r="B3" s="376"/>
      <c r="C3" s="376"/>
      <c r="D3" s="376"/>
      <c r="E3" s="376"/>
      <c r="F3" s="376"/>
      <c r="G3" s="376"/>
      <c r="H3" s="375" t="s">
        <v>785</v>
      </c>
      <c r="I3" s="369" t="s">
        <v>786</v>
      </c>
      <c r="J3" s="370"/>
      <c r="K3" s="370"/>
      <c r="L3" s="304" t="s">
        <v>787</v>
      </c>
      <c r="M3" s="288" t="s">
        <v>788</v>
      </c>
      <c r="N3" s="288" t="s">
        <v>789</v>
      </c>
      <c r="O3" s="385"/>
    </row>
    <row r="4" spans="1:15" ht="15" x14ac:dyDescent="0.25">
      <c r="A4" s="374"/>
      <c r="B4" s="376"/>
      <c r="C4" s="376"/>
      <c r="D4" s="376"/>
      <c r="E4" s="376"/>
      <c r="F4" s="376"/>
      <c r="G4" s="376"/>
      <c r="H4" s="376"/>
      <c r="I4" s="289" t="s">
        <v>790</v>
      </c>
      <c r="J4" s="289" t="s">
        <v>791</v>
      </c>
      <c r="K4" s="305" t="s">
        <v>792</v>
      </c>
      <c r="L4" s="306"/>
      <c r="M4" s="288" t="s">
        <v>793</v>
      </c>
      <c r="N4" s="288" t="s">
        <v>794</v>
      </c>
      <c r="O4" s="385"/>
    </row>
    <row r="5" spans="1:15" x14ac:dyDescent="0.25">
      <c r="A5" s="290">
        <v>1</v>
      </c>
      <c r="B5" s="62">
        <v>2</v>
      </c>
      <c r="C5" s="62">
        <v>3</v>
      </c>
      <c r="D5" s="62">
        <v>4</v>
      </c>
      <c r="E5" s="62">
        <v>5</v>
      </c>
      <c r="F5" s="62">
        <v>6</v>
      </c>
      <c r="G5" s="62">
        <v>7</v>
      </c>
      <c r="H5" s="62">
        <v>8</v>
      </c>
      <c r="I5" s="62">
        <v>9</v>
      </c>
      <c r="J5" s="62">
        <v>10</v>
      </c>
      <c r="K5" s="62">
        <v>11</v>
      </c>
      <c r="L5" s="295"/>
      <c r="M5" s="62">
        <v>12</v>
      </c>
      <c r="N5" s="62">
        <v>13</v>
      </c>
      <c r="O5" s="307">
        <v>14</v>
      </c>
    </row>
    <row r="6" spans="1:15" ht="39" x14ac:dyDescent="0.25">
      <c r="A6" s="62">
        <v>1</v>
      </c>
      <c r="B6" s="62" t="s">
        <v>795</v>
      </c>
      <c r="C6" s="62" t="s">
        <v>796</v>
      </c>
      <c r="D6" s="62">
        <v>12.75</v>
      </c>
      <c r="E6" s="62" t="s">
        <v>797</v>
      </c>
      <c r="F6" s="62">
        <v>90</v>
      </c>
      <c r="G6" s="62">
        <v>69.8</v>
      </c>
      <c r="H6" s="62" t="s">
        <v>798</v>
      </c>
      <c r="I6" s="308" t="s">
        <v>799</v>
      </c>
      <c r="J6" s="308" t="s">
        <v>800</v>
      </c>
      <c r="K6" s="62" t="s">
        <v>801</v>
      </c>
      <c r="L6" s="295">
        <f t="shared" ref="L6:L18" si="0">D6*G6</f>
        <v>889.94999999999993</v>
      </c>
      <c r="M6" s="309">
        <v>80.400000000000006</v>
      </c>
      <c r="N6" s="62"/>
      <c r="O6" s="310" t="s">
        <v>802</v>
      </c>
    </row>
    <row r="7" spans="1:15" ht="52" x14ac:dyDescent="0.25">
      <c r="A7" s="62">
        <v>2</v>
      </c>
      <c r="B7" s="62" t="s">
        <v>803</v>
      </c>
      <c r="C7" s="62" t="s">
        <v>804</v>
      </c>
      <c r="D7" s="62">
        <v>12.75</v>
      </c>
      <c r="E7" s="62" t="s">
        <v>805</v>
      </c>
      <c r="F7" s="62">
        <v>90</v>
      </c>
      <c r="G7" s="62">
        <v>604</v>
      </c>
      <c r="H7" s="62" t="s">
        <v>806</v>
      </c>
      <c r="I7" s="308" t="s">
        <v>799</v>
      </c>
      <c r="J7" s="308" t="s">
        <v>800</v>
      </c>
      <c r="K7" s="62" t="s">
        <v>801</v>
      </c>
      <c r="L7" s="295">
        <f t="shared" si="0"/>
        <v>7701</v>
      </c>
      <c r="M7" s="62"/>
      <c r="N7" s="62"/>
      <c r="O7" s="310" t="s">
        <v>807</v>
      </c>
    </row>
    <row r="8" spans="1:15" ht="39" x14ac:dyDescent="0.25">
      <c r="A8" s="62">
        <v>3</v>
      </c>
      <c r="B8" s="62" t="s">
        <v>808</v>
      </c>
      <c r="C8" s="62" t="s">
        <v>809</v>
      </c>
      <c r="D8" s="62">
        <v>8</v>
      </c>
      <c r="E8" s="62" t="s">
        <v>810</v>
      </c>
      <c r="F8" s="62">
        <v>90</v>
      </c>
      <c r="G8" s="62">
        <v>97</v>
      </c>
      <c r="H8" s="62" t="s">
        <v>811</v>
      </c>
      <c r="I8" s="308" t="s">
        <v>812</v>
      </c>
      <c r="J8" s="308" t="s">
        <v>800</v>
      </c>
      <c r="K8" s="62" t="s">
        <v>801</v>
      </c>
      <c r="L8" s="295">
        <f t="shared" si="0"/>
        <v>776</v>
      </c>
      <c r="M8" s="62"/>
      <c r="N8" s="62"/>
      <c r="O8" s="310" t="s">
        <v>813</v>
      </c>
    </row>
    <row r="9" spans="1:15" ht="26" x14ac:dyDescent="0.25">
      <c r="A9" s="62">
        <v>4</v>
      </c>
      <c r="B9" s="62" t="s">
        <v>814</v>
      </c>
      <c r="C9" s="62" t="s">
        <v>815</v>
      </c>
      <c r="D9" s="62">
        <f t="shared" ref="D9:D15" si="1">2*12.75</f>
        <v>25.5</v>
      </c>
      <c r="E9" s="62" t="s">
        <v>816</v>
      </c>
      <c r="F9" s="62">
        <v>60</v>
      </c>
      <c r="G9" s="62">
        <v>43.8</v>
      </c>
      <c r="H9" s="62" t="s">
        <v>798</v>
      </c>
      <c r="I9" s="308" t="s">
        <v>799</v>
      </c>
      <c r="J9" s="308" t="s">
        <v>817</v>
      </c>
      <c r="K9" s="62" t="s">
        <v>801</v>
      </c>
      <c r="L9" s="295">
        <f t="shared" si="0"/>
        <v>1116.8999999999999</v>
      </c>
      <c r="M9" s="311">
        <v>78.3</v>
      </c>
      <c r="N9" s="62"/>
      <c r="O9" s="310" t="s">
        <v>818</v>
      </c>
    </row>
    <row r="10" spans="1:15" ht="39" x14ac:dyDescent="0.25">
      <c r="A10" s="62">
        <v>5</v>
      </c>
      <c r="B10" s="62" t="s">
        <v>819</v>
      </c>
      <c r="C10" s="62" t="s">
        <v>820</v>
      </c>
      <c r="D10" s="62">
        <v>8</v>
      </c>
      <c r="E10" s="62" t="s">
        <v>810</v>
      </c>
      <c r="F10" s="62">
        <v>90</v>
      </c>
      <c r="G10" s="62">
        <v>97</v>
      </c>
      <c r="H10" s="62" t="s">
        <v>811</v>
      </c>
      <c r="I10" s="308" t="s">
        <v>812</v>
      </c>
      <c r="J10" s="308" t="s">
        <v>800</v>
      </c>
      <c r="K10" s="62" t="s">
        <v>801</v>
      </c>
      <c r="L10" s="295">
        <f t="shared" si="0"/>
        <v>776</v>
      </c>
      <c r="M10" s="62"/>
      <c r="N10" s="62"/>
      <c r="O10" s="310" t="s">
        <v>813</v>
      </c>
    </row>
    <row r="11" spans="1:15" ht="65" x14ac:dyDescent="0.25">
      <c r="A11" s="62">
        <v>6</v>
      </c>
      <c r="B11" s="62" t="s">
        <v>821</v>
      </c>
      <c r="C11" s="62" t="s">
        <v>822</v>
      </c>
      <c r="D11" s="62">
        <f t="shared" si="1"/>
        <v>25.5</v>
      </c>
      <c r="E11" s="62" t="s">
        <v>816</v>
      </c>
      <c r="F11" s="62">
        <v>60</v>
      </c>
      <c r="G11" s="62">
        <v>43.8</v>
      </c>
      <c r="H11" s="62" t="s">
        <v>798</v>
      </c>
      <c r="I11" s="308" t="s">
        <v>799</v>
      </c>
      <c r="J11" s="308" t="s">
        <v>800</v>
      </c>
      <c r="K11" s="62" t="s">
        <v>801</v>
      </c>
      <c r="L11" s="295">
        <f t="shared" si="0"/>
        <v>1116.8999999999999</v>
      </c>
      <c r="M11" s="62"/>
      <c r="N11" s="62"/>
      <c r="O11" s="310" t="s">
        <v>823</v>
      </c>
    </row>
    <row r="12" spans="1:15" ht="52" x14ac:dyDescent="0.25">
      <c r="A12" s="62">
        <v>7</v>
      </c>
      <c r="B12" s="62" t="s">
        <v>824</v>
      </c>
      <c r="C12" s="62" t="s">
        <v>825</v>
      </c>
      <c r="D12" s="62">
        <f t="shared" si="1"/>
        <v>25.5</v>
      </c>
      <c r="E12" s="62" t="s">
        <v>826</v>
      </c>
      <c r="F12" s="62">
        <v>80</v>
      </c>
      <c r="G12" s="62">
        <v>667</v>
      </c>
      <c r="H12" s="62" t="s">
        <v>827</v>
      </c>
      <c r="I12" s="308" t="s">
        <v>799</v>
      </c>
      <c r="J12" s="308" t="s">
        <v>800</v>
      </c>
      <c r="K12" s="62" t="s">
        <v>801</v>
      </c>
      <c r="L12" s="295">
        <f t="shared" si="0"/>
        <v>17008.5</v>
      </c>
      <c r="M12" s="62"/>
      <c r="N12" s="62"/>
      <c r="O12" s="310" t="s">
        <v>828</v>
      </c>
    </row>
    <row r="13" spans="1:15" ht="39" x14ac:dyDescent="0.25">
      <c r="A13" s="62">
        <v>8</v>
      </c>
      <c r="B13" s="62" t="s">
        <v>829</v>
      </c>
      <c r="C13" s="62" t="s">
        <v>830</v>
      </c>
      <c r="D13" s="62">
        <f t="shared" si="1"/>
        <v>25.5</v>
      </c>
      <c r="E13" s="62" t="s">
        <v>831</v>
      </c>
      <c r="F13" s="62">
        <v>100</v>
      </c>
      <c r="G13" s="62">
        <v>112</v>
      </c>
      <c r="H13" s="62" t="s">
        <v>832</v>
      </c>
      <c r="I13" s="308" t="s">
        <v>799</v>
      </c>
      <c r="J13" s="308" t="s">
        <v>800</v>
      </c>
      <c r="K13" s="62" t="s">
        <v>801</v>
      </c>
      <c r="L13" s="295">
        <f t="shared" si="0"/>
        <v>2856</v>
      </c>
      <c r="M13" s="309"/>
      <c r="N13" s="62"/>
      <c r="O13" s="310" t="s">
        <v>833</v>
      </c>
    </row>
    <row r="14" spans="1:15" ht="26" x14ac:dyDescent="0.25">
      <c r="A14" s="62">
        <v>9</v>
      </c>
      <c r="B14" s="62" t="s">
        <v>834</v>
      </c>
      <c r="C14" s="62" t="s">
        <v>835</v>
      </c>
      <c r="D14" s="62">
        <f t="shared" si="1"/>
        <v>25.5</v>
      </c>
      <c r="E14" s="62" t="s">
        <v>836</v>
      </c>
      <c r="F14" s="62">
        <v>90</v>
      </c>
      <c r="G14" s="62">
        <v>97</v>
      </c>
      <c r="H14" s="62" t="s">
        <v>832</v>
      </c>
      <c r="I14" s="308" t="s">
        <v>799</v>
      </c>
      <c r="J14" s="308" t="s">
        <v>800</v>
      </c>
      <c r="K14" s="62" t="s">
        <v>801</v>
      </c>
      <c r="L14" s="295">
        <f t="shared" si="0"/>
        <v>2473.5</v>
      </c>
      <c r="M14" s="62"/>
      <c r="N14" s="62"/>
      <c r="O14" s="310" t="s">
        <v>837</v>
      </c>
    </row>
    <row r="15" spans="1:15" ht="52" x14ac:dyDescent="0.25">
      <c r="A15" s="62">
        <v>10</v>
      </c>
      <c r="B15" s="62" t="s">
        <v>838</v>
      </c>
      <c r="C15" s="62" t="s">
        <v>839</v>
      </c>
      <c r="D15" s="62">
        <f t="shared" si="1"/>
        <v>25.5</v>
      </c>
      <c r="E15" s="62" t="s">
        <v>840</v>
      </c>
      <c r="F15" s="62">
        <v>70</v>
      </c>
      <c r="G15" s="62">
        <v>127</v>
      </c>
      <c r="H15" s="62" t="s">
        <v>841</v>
      </c>
      <c r="I15" s="308" t="s">
        <v>799</v>
      </c>
      <c r="J15" s="308" t="s">
        <v>800</v>
      </c>
      <c r="K15" s="62" t="s">
        <v>801</v>
      </c>
      <c r="L15" s="295">
        <f t="shared" si="0"/>
        <v>3238.5</v>
      </c>
      <c r="M15" s="62"/>
      <c r="N15" s="62"/>
      <c r="O15" s="310" t="s">
        <v>842</v>
      </c>
    </row>
    <row r="16" spans="1:15" ht="52" x14ac:dyDescent="0.25">
      <c r="A16" s="62">
        <v>11</v>
      </c>
      <c r="B16" s="62" t="s">
        <v>843</v>
      </c>
      <c r="C16" s="62" t="s">
        <v>839</v>
      </c>
      <c r="D16" s="62">
        <v>9</v>
      </c>
      <c r="E16" s="62" t="s">
        <v>844</v>
      </c>
      <c r="F16" s="62">
        <v>80</v>
      </c>
      <c r="G16" s="62">
        <v>137</v>
      </c>
      <c r="H16" s="62" t="s">
        <v>845</v>
      </c>
      <c r="I16" s="308" t="s">
        <v>812</v>
      </c>
      <c r="J16" s="308" t="s">
        <v>800</v>
      </c>
      <c r="K16" s="62" t="s">
        <v>801</v>
      </c>
      <c r="L16" s="295">
        <f t="shared" si="0"/>
        <v>1233</v>
      </c>
      <c r="M16" s="62"/>
      <c r="N16" s="62"/>
      <c r="O16" s="310" t="s">
        <v>842</v>
      </c>
    </row>
    <row r="17" spans="1:15" ht="52" x14ac:dyDescent="0.25">
      <c r="A17" s="375">
        <v>12</v>
      </c>
      <c r="B17" s="379" t="s">
        <v>846</v>
      </c>
      <c r="C17" s="62" t="s">
        <v>847</v>
      </c>
      <c r="D17" s="62">
        <v>28</v>
      </c>
      <c r="E17" s="62" t="s">
        <v>848</v>
      </c>
      <c r="F17" s="375">
        <v>90</v>
      </c>
      <c r="G17" s="62">
        <v>1020</v>
      </c>
      <c r="H17" s="266" t="s">
        <v>849</v>
      </c>
      <c r="I17" s="308" t="s">
        <v>850</v>
      </c>
      <c r="J17" s="382" t="s">
        <v>851</v>
      </c>
      <c r="K17" s="62" t="s">
        <v>801</v>
      </c>
      <c r="L17" s="295">
        <f t="shared" si="0"/>
        <v>28560</v>
      </c>
      <c r="M17" s="295">
        <v>82.450999999999993</v>
      </c>
      <c r="N17" s="62"/>
      <c r="O17" s="386" t="s">
        <v>852</v>
      </c>
    </row>
    <row r="18" spans="1:15" ht="26" x14ac:dyDescent="0.25">
      <c r="A18" s="376"/>
      <c r="B18" s="379"/>
      <c r="C18" s="62" t="s">
        <v>853</v>
      </c>
      <c r="D18" s="62">
        <f>2*12.75</f>
        <v>25.5</v>
      </c>
      <c r="E18" s="62" t="s">
        <v>854</v>
      </c>
      <c r="F18" s="377"/>
      <c r="G18" s="62">
        <v>1590</v>
      </c>
      <c r="H18" s="62" t="s">
        <v>832</v>
      </c>
      <c r="I18" s="308" t="s">
        <v>799</v>
      </c>
      <c r="J18" s="383"/>
      <c r="K18" s="62" t="s">
        <v>801</v>
      </c>
      <c r="L18" s="295">
        <f t="shared" si="0"/>
        <v>40545</v>
      </c>
      <c r="M18" s="295"/>
      <c r="N18" s="62"/>
      <c r="O18" s="387"/>
    </row>
    <row r="19" spans="1:15" ht="130" x14ac:dyDescent="0.25">
      <c r="A19" s="377"/>
      <c r="B19" s="266" t="s">
        <v>846</v>
      </c>
      <c r="C19" s="62" t="s">
        <v>855</v>
      </c>
      <c r="D19" s="266">
        <v>25</v>
      </c>
      <c r="E19" s="266" t="s">
        <v>856</v>
      </c>
      <c r="F19" s="62">
        <v>120</v>
      </c>
      <c r="G19" s="266">
        <f>507+7</f>
        <v>514</v>
      </c>
      <c r="H19" s="266" t="s">
        <v>857</v>
      </c>
      <c r="I19" s="308" t="s">
        <v>858</v>
      </c>
      <c r="J19" s="308" t="s">
        <v>851</v>
      </c>
      <c r="K19" s="62" t="s">
        <v>801</v>
      </c>
      <c r="L19" s="295">
        <f t="shared" ref="L19:L23" si="2">G19*D19</f>
        <v>12850</v>
      </c>
      <c r="M19" s="62"/>
      <c r="N19" s="62"/>
      <c r="O19" s="310"/>
    </row>
    <row r="20" spans="1:15" ht="39" x14ac:dyDescent="0.25">
      <c r="A20" s="62">
        <v>13</v>
      </c>
      <c r="B20" s="266" t="s">
        <v>859</v>
      </c>
      <c r="C20" s="266" t="s">
        <v>860</v>
      </c>
      <c r="D20" s="266">
        <v>25</v>
      </c>
      <c r="E20" s="266" t="s">
        <v>861</v>
      </c>
      <c r="F20" s="62">
        <v>90</v>
      </c>
      <c r="G20" s="266">
        <v>127</v>
      </c>
      <c r="H20" s="266" t="s">
        <v>862</v>
      </c>
      <c r="I20" s="308" t="s">
        <v>799</v>
      </c>
      <c r="J20" s="308" t="s">
        <v>851</v>
      </c>
      <c r="K20" s="62" t="s">
        <v>801</v>
      </c>
      <c r="L20" s="295">
        <f t="shared" si="2"/>
        <v>3175</v>
      </c>
      <c r="M20" s="311"/>
      <c r="N20" s="62"/>
      <c r="O20" s="310"/>
    </row>
    <row r="21" spans="1:15" ht="52" x14ac:dyDescent="0.25">
      <c r="A21" s="62">
        <v>14</v>
      </c>
      <c r="B21" s="266" t="s">
        <v>863</v>
      </c>
      <c r="C21" s="266" t="s">
        <v>864</v>
      </c>
      <c r="D21" s="266">
        <f>2*16.5</f>
        <v>33</v>
      </c>
      <c r="E21" s="266" t="s">
        <v>861</v>
      </c>
      <c r="F21" s="62">
        <v>90</v>
      </c>
      <c r="G21" s="266">
        <v>127</v>
      </c>
      <c r="H21" s="62" t="s">
        <v>827</v>
      </c>
      <c r="I21" s="308" t="s">
        <v>799</v>
      </c>
      <c r="J21" s="308" t="s">
        <v>851</v>
      </c>
      <c r="K21" s="62" t="s">
        <v>801</v>
      </c>
      <c r="L21" s="295">
        <f t="shared" si="2"/>
        <v>4191</v>
      </c>
      <c r="M21" s="62"/>
      <c r="N21" s="62"/>
      <c r="O21" s="310" t="s">
        <v>865</v>
      </c>
    </row>
    <row r="22" spans="1:15" ht="39" x14ac:dyDescent="0.25">
      <c r="A22" s="62">
        <v>15</v>
      </c>
      <c r="B22" s="266" t="s">
        <v>866</v>
      </c>
      <c r="C22" s="266" t="s">
        <v>867</v>
      </c>
      <c r="D22" s="266">
        <v>11.75</v>
      </c>
      <c r="E22" s="291" t="s">
        <v>840</v>
      </c>
      <c r="F22" s="62">
        <v>60</v>
      </c>
      <c r="G22" s="266">
        <v>127</v>
      </c>
      <c r="H22" s="266" t="s">
        <v>868</v>
      </c>
      <c r="I22" s="308" t="s">
        <v>799</v>
      </c>
      <c r="J22" s="308" t="s">
        <v>851</v>
      </c>
      <c r="K22" s="62" t="s">
        <v>801</v>
      </c>
      <c r="L22" s="295">
        <f t="shared" si="2"/>
        <v>1492.25</v>
      </c>
      <c r="M22" s="62"/>
      <c r="N22" s="62"/>
      <c r="O22" s="310" t="s">
        <v>807</v>
      </c>
    </row>
    <row r="23" spans="1:15" ht="65" x14ac:dyDescent="0.25">
      <c r="A23" s="62">
        <v>16</v>
      </c>
      <c r="B23" s="266" t="s">
        <v>869</v>
      </c>
      <c r="C23" s="266" t="s">
        <v>870</v>
      </c>
      <c r="D23" s="266">
        <v>11.75</v>
      </c>
      <c r="E23" s="266" t="s">
        <v>871</v>
      </c>
      <c r="F23" s="62">
        <v>90</v>
      </c>
      <c r="G23" s="266">
        <v>612</v>
      </c>
      <c r="H23" s="266" t="s">
        <v>872</v>
      </c>
      <c r="I23" s="308" t="s">
        <v>799</v>
      </c>
      <c r="J23" s="308" t="s">
        <v>851</v>
      </c>
      <c r="K23" s="62" t="s">
        <v>801</v>
      </c>
      <c r="L23" s="295">
        <f t="shared" si="2"/>
        <v>7191</v>
      </c>
      <c r="M23" s="62"/>
      <c r="N23" s="62"/>
      <c r="O23" s="310"/>
    </row>
    <row r="24" spans="1:15" ht="65" x14ac:dyDescent="0.25">
      <c r="A24" s="62">
        <v>17</v>
      </c>
      <c r="B24" s="266" t="s">
        <v>873</v>
      </c>
      <c r="C24" s="266" t="s">
        <v>874</v>
      </c>
      <c r="D24" s="266" t="s">
        <v>875</v>
      </c>
      <c r="E24" s="291" t="s">
        <v>876</v>
      </c>
      <c r="F24" s="62">
        <v>90</v>
      </c>
      <c r="G24" s="266">
        <v>611</v>
      </c>
      <c r="H24" s="266" t="s">
        <v>877</v>
      </c>
      <c r="I24" s="308" t="s">
        <v>799</v>
      </c>
      <c r="J24" s="308" t="s">
        <v>851</v>
      </c>
      <c r="K24" s="62" t="s">
        <v>801</v>
      </c>
      <c r="L24" s="295">
        <v>18917</v>
      </c>
      <c r="M24" s="62"/>
      <c r="N24" s="62"/>
      <c r="O24" s="310" t="s">
        <v>878</v>
      </c>
    </row>
    <row r="25" spans="1:15" ht="39" x14ac:dyDescent="0.25">
      <c r="A25" s="62">
        <v>18</v>
      </c>
      <c r="B25" s="266" t="s">
        <v>879</v>
      </c>
      <c r="C25" s="266" t="s">
        <v>880</v>
      </c>
      <c r="D25" s="266">
        <v>4.5</v>
      </c>
      <c r="E25" s="291" t="s">
        <v>881</v>
      </c>
      <c r="F25" s="62">
        <v>90</v>
      </c>
      <c r="G25" s="266">
        <v>44</v>
      </c>
      <c r="H25" s="266" t="s">
        <v>882</v>
      </c>
      <c r="I25" s="308" t="s">
        <v>799</v>
      </c>
      <c r="J25" s="308"/>
      <c r="K25" s="62" t="s">
        <v>801</v>
      </c>
      <c r="L25" s="295">
        <v>18917</v>
      </c>
      <c r="M25" s="309"/>
      <c r="N25" s="62"/>
      <c r="O25" s="310" t="s">
        <v>883</v>
      </c>
    </row>
    <row r="26" spans="1:15" ht="91" x14ac:dyDescent="0.25">
      <c r="A26" s="62">
        <v>19</v>
      </c>
      <c r="B26" s="266" t="s">
        <v>884</v>
      </c>
      <c r="C26" s="266" t="s">
        <v>885</v>
      </c>
      <c r="D26" s="266" t="s">
        <v>886</v>
      </c>
      <c r="E26" s="266" t="s">
        <v>887</v>
      </c>
      <c r="F26" s="62">
        <v>90</v>
      </c>
      <c r="G26" s="266">
        <v>291</v>
      </c>
      <c r="H26" s="266" t="s">
        <v>888</v>
      </c>
      <c r="I26" s="308" t="s">
        <v>799</v>
      </c>
      <c r="J26" s="308" t="s">
        <v>851</v>
      </c>
      <c r="K26" s="62" t="s">
        <v>801</v>
      </c>
      <c r="L26" s="295">
        <v>2660</v>
      </c>
      <c r="M26" s="309"/>
      <c r="N26" s="62"/>
      <c r="O26" s="310" t="s">
        <v>889</v>
      </c>
    </row>
    <row r="27" spans="1:15" ht="65" x14ac:dyDescent="0.25">
      <c r="A27" s="62">
        <v>20</v>
      </c>
      <c r="B27" s="62" t="s">
        <v>890</v>
      </c>
      <c r="C27" s="266" t="s">
        <v>891</v>
      </c>
      <c r="D27" s="266">
        <v>10.35</v>
      </c>
      <c r="E27" s="62" t="s">
        <v>892</v>
      </c>
      <c r="F27" s="62">
        <v>90</v>
      </c>
      <c r="G27" s="266">
        <v>267</v>
      </c>
      <c r="H27" s="62" t="s">
        <v>893</v>
      </c>
      <c r="I27" s="308" t="s">
        <v>799</v>
      </c>
      <c r="J27" s="308" t="s">
        <v>851</v>
      </c>
      <c r="K27" s="62" t="s">
        <v>801</v>
      </c>
      <c r="L27" s="295">
        <f t="shared" ref="L27:L30" si="3">G27*D27</f>
        <v>2763.45</v>
      </c>
      <c r="M27" s="309"/>
      <c r="N27" s="62"/>
      <c r="O27" s="310" t="s">
        <v>889</v>
      </c>
    </row>
    <row r="28" spans="1:15" ht="52" x14ac:dyDescent="0.25">
      <c r="A28" s="62">
        <v>21</v>
      </c>
      <c r="B28" s="62" t="s">
        <v>894</v>
      </c>
      <c r="C28" s="266" t="s">
        <v>895</v>
      </c>
      <c r="D28" s="266" t="s">
        <v>886</v>
      </c>
      <c r="E28" s="62" t="s">
        <v>896</v>
      </c>
      <c r="F28" s="62"/>
      <c r="G28" s="62">
        <v>206</v>
      </c>
      <c r="H28" s="62" t="s">
        <v>897</v>
      </c>
      <c r="I28" s="308" t="s">
        <v>898</v>
      </c>
      <c r="J28" s="308" t="s">
        <v>851</v>
      </c>
      <c r="K28" s="62" t="s">
        <v>801</v>
      </c>
      <c r="L28" s="295">
        <v>2660</v>
      </c>
      <c r="M28" s="62"/>
      <c r="N28" s="62"/>
      <c r="O28" s="310" t="s">
        <v>889</v>
      </c>
    </row>
    <row r="29" spans="1:15" ht="39" x14ac:dyDescent="0.25">
      <c r="A29" s="62">
        <v>22</v>
      </c>
      <c r="B29" s="266" t="s">
        <v>899</v>
      </c>
      <c r="C29" s="266" t="s">
        <v>900</v>
      </c>
      <c r="D29" s="266">
        <v>26</v>
      </c>
      <c r="E29" s="266" t="s">
        <v>816</v>
      </c>
      <c r="F29" s="62">
        <v>90</v>
      </c>
      <c r="G29" s="266">
        <v>43.8</v>
      </c>
      <c r="H29" s="62" t="s">
        <v>901</v>
      </c>
      <c r="I29" s="308" t="s">
        <v>799</v>
      </c>
      <c r="J29" s="308" t="s">
        <v>851</v>
      </c>
      <c r="K29" s="62" t="s">
        <v>801</v>
      </c>
      <c r="L29" s="295">
        <f t="shared" si="3"/>
        <v>1138.8</v>
      </c>
      <c r="M29" s="62"/>
      <c r="N29" s="62"/>
      <c r="O29" s="310"/>
    </row>
    <row r="30" spans="1:15" ht="52" x14ac:dyDescent="0.25">
      <c r="A30" s="62">
        <v>23</v>
      </c>
      <c r="B30" s="266" t="s">
        <v>902</v>
      </c>
      <c r="C30" s="266" t="s">
        <v>903</v>
      </c>
      <c r="D30" s="266">
        <v>29.75</v>
      </c>
      <c r="E30" s="266" t="s">
        <v>836</v>
      </c>
      <c r="F30" s="62">
        <v>90</v>
      </c>
      <c r="G30" s="266">
        <v>97</v>
      </c>
      <c r="H30" s="62" t="s">
        <v>827</v>
      </c>
      <c r="I30" s="308" t="s">
        <v>799</v>
      </c>
      <c r="J30" s="308" t="s">
        <v>851</v>
      </c>
      <c r="K30" s="62" t="s">
        <v>801</v>
      </c>
      <c r="L30" s="295">
        <f t="shared" si="3"/>
        <v>2885.75</v>
      </c>
      <c r="M30" s="62"/>
      <c r="N30" s="62"/>
      <c r="O30" s="310" t="s">
        <v>837</v>
      </c>
    </row>
    <row r="31" spans="1:15" ht="26" x14ac:dyDescent="0.25">
      <c r="A31" s="62">
        <v>24</v>
      </c>
      <c r="B31" s="266" t="s">
        <v>904</v>
      </c>
      <c r="C31" s="266" t="s">
        <v>905</v>
      </c>
      <c r="D31" s="62">
        <v>12.75</v>
      </c>
      <c r="E31" s="380" t="s">
        <v>906</v>
      </c>
      <c r="F31" s="372">
        <v>90</v>
      </c>
      <c r="G31" s="266">
        <v>67</v>
      </c>
      <c r="H31" s="380" t="s">
        <v>907</v>
      </c>
      <c r="I31" s="381" t="s">
        <v>799</v>
      </c>
      <c r="J31" s="381" t="s">
        <v>851</v>
      </c>
      <c r="K31" s="62" t="s">
        <v>801</v>
      </c>
      <c r="L31" s="381">
        <v>1959.75</v>
      </c>
      <c r="M31" s="372"/>
      <c r="N31" s="372"/>
      <c r="O31" s="386"/>
    </row>
    <row r="32" spans="1:15" ht="26" x14ac:dyDescent="0.25">
      <c r="A32" s="62">
        <v>25</v>
      </c>
      <c r="B32" s="266" t="s">
        <v>908</v>
      </c>
      <c r="C32" s="266" t="s">
        <v>905</v>
      </c>
      <c r="D32" s="62">
        <v>16.5</v>
      </c>
      <c r="E32" s="380"/>
      <c r="F32" s="372"/>
      <c r="G32" s="266">
        <v>67</v>
      </c>
      <c r="H32" s="380"/>
      <c r="I32" s="381"/>
      <c r="J32" s="381"/>
      <c r="K32" s="62" t="s">
        <v>801</v>
      </c>
      <c r="L32" s="381"/>
      <c r="M32" s="372"/>
      <c r="N32" s="372"/>
      <c r="O32" s="387"/>
    </row>
    <row r="33" spans="1:15" ht="52" x14ac:dyDescent="0.25">
      <c r="A33" s="62">
        <v>26</v>
      </c>
      <c r="B33" s="266" t="s">
        <v>909</v>
      </c>
      <c r="C33" s="266" t="s">
        <v>910</v>
      </c>
      <c r="D33" s="266">
        <v>26</v>
      </c>
      <c r="E33" s="266" t="s">
        <v>816</v>
      </c>
      <c r="F33" s="62">
        <v>90</v>
      </c>
      <c r="G33" s="266">
        <v>43.8</v>
      </c>
      <c r="H33" s="266" t="s">
        <v>911</v>
      </c>
      <c r="I33" s="308" t="s">
        <v>799</v>
      </c>
      <c r="J33" s="308" t="s">
        <v>851</v>
      </c>
      <c r="K33" s="62" t="s">
        <v>801</v>
      </c>
      <c r="L33" s="295">
        <f t="shared" ref="L33:L48" si="4">G33*D33</f>
        <v>1138.8</v>
      </c>
      <c r="M33" s="295"/>
      <c r="N33" s="62"/>
      <c r="O33" s="310"/>
    </row>
    <row r="34" spans="1:15" ht="52" x14ac:dyDescent="0.25">
      <c r="A34" s="62">
        <v>27</v>
      </c>
      <c r="B34" s="266" t="s">
        <v>912</v>
      </c>
      <c r="C34" s="266" t="s">
        <v>913</v>
      </c>
      <c r="D34" s="266">
        <v>26</v>
      </c>
      <c r="E34" s="266" t="s">
        <v>816</v>
      </c>
      <c r="F34" s="62">
        <v>75</v>
      </c>
      <c r="G34" s="266">
        <v>43.8</v>
      </c>
      <c r="H34" s="266" t="s">
        <v>911</v>
      </c>
      <c r="I34" s="308" t="s">
        <v>799</v>
      </c>
      <c r="J34" s="308" t="s">
        <v>817</v>
      </c>
      <c r="K34" s="62" t="s">
        <v>801</v>
      </c>
      <c r="L34" s="295">
        <f t="shared" si="4"/>
        <v>1138.8</v>
      </c>
      <c r="M34" s="62"/>
      <c r="N34" s="62"/>
      <c r="O34" s="310"/>
    </row>
    <row r="35" spans="1:15" ht="52" x14ac:dyDescent="0.25">
      <c r="A35" s="62">
        <v>28</v>
      </c>
      <c r="B35" s="266" t="s">
        <v>914</v>
      </c>
      <c r="C35" s="266" t="s">
        <v>915</v>
      </c>
      <c r="D35" s="266">
        <v>26</v>
      </c>
      <c r="E35" s="266" t="s">
        <v>816</v>
      </c>
      <c r="F35" s="62">
        <v>105</v>
      </c>
      <c r="G35" s="266">
        <v>43.8</v>
      </c>
      <c r="H35" s="266" t="s">
        <v>911</v>
      </c>
      <c r="I35" s="308" t="s">
        <v>799</v>
      </c>
      <c r="J35" s="308" t="s">
        <v>817</v>
      </c>
      <c r="K35" s="62" t="s">
        <v>801</v>
      </c>
      <c r="L35" s="295">
        <f t="shared" si="4"/>
        <v>1138.8</v>
      </c>
      <c r="M35" s="62"/>
      <c r="N35" s="62"/>
      <c r="O35" s="310"/>
    </row>
    <row r="36" spans="1:15" ht="39" x14ac:dyDescent="0.25">
      <c r="A36" s="62">
        <v>29</v>
      </c>
      <c r="B36" s="266" t="s">
        <v>916</v>
      </c>
      <c r="C36" s="266" t="s">
        <v>917</v>
      </c>
      <c r="D36" s="266">
        <v>25</v>
      </c>
      <c r="E36" s="266" t="s">
        <v>836</v>
      </c>
      <c r="F36" s="62">
        <v>90</v>
      </c>
      <c r="G36" s="266">
        <v>97</v>
      </c>
      <c r="H36" s="266" t="s">
        <v>918</v>
      </c>
      <c r="I36" s="308" t="s">
        <v>799</v>
      </c>
      <c r="J36" s="308" t="s">
        <v>851</v>
      </c>
      <c r="K36" s="62" t="s">
        <v>801</v>
      </c>
      <c r="L36" s="295">
        <f t="shared" si="4"/>
        <v>2425</v>
      </c>
      <c r="M36" s="62"/>
      <c r="N36" s="62"/>
      <c r="O36" s="310"/>
    </row>
    <row r="37" spans="1:15" ht="52" x14ac:dyDescent="0.25">
      <c r="A37" s="62">
        <v>30</v>
      </c>
      <c r="B37" s="266" t="s">
        <v>919</v>
      </c>
      <c r="C37" s="266" t="s">
        <v>920</v>
      </c>
      <c r="D37" s="266">
        <v>13.5</v>
      </c>
      <c r="E37" s="266" t="s">
        <v>810</v>
      </c>
      <c r="F37" s="62">
        <v>120</v>
      </c>
      <c r="G37" s="266">
        <v>97</v>
      </c>
      <c r="H37" s="62" t="s">
        <v>921</v>
      </c>
      <c r="I37" s="308" t="s">
        <v>799</v>
      </c>
      <c r="J37" s="308" t="s">
        <v>851</v>
      </c>
      <c r="K37" s="62" t="s">
        <v>801</v>
      </c>
      <c r="L37" s="295">
        <f t="shared" si="4"/>
        <v>1309.5</v>
      </c>
      <c r="M37" s="62"/>
      <c r="N37" s="62"/>
      <c r="O37" s="386"/>
    </row>
    <row r="38" spans="1:15" ht="39" x14ac:dyDescent="0.25">
      <c r="A38" s="62">
        <v>31</v>
      </c>
      <c r="B38" s="266" t="s">
        <v>922</v>
      </c>
      <c r="C38" s="266" t="s">
        <v>923</v>
      </c>
      <c r="D38" s="266">
        <v>11.75</v>
      </c>
      <c r="E38" s="266" t="s">
        <v>906</v>
      </c>
      <c r="F38" s="62">
        <v>120</v>
      </c>
      <c r="G38" s="266">
        <v>66</v>
      </c>
      <c r="H38" s="62" t="s">
        <v>924</v>
      </c>
      <c r="I38" s="308" t="s">
        <v>799</v>
      </c>
      <c r="J38" s="308" t="s">
        <v>817</v>
      </c>
      <c r="K38" s="62" t="s">
        <v>801</v>
      </c>
      <c r="L38" s="295">
        <f t="shared" si="4"/>
        <v>775.5</v>
      </c>
      <c r="M38" s="62"/>
      <c r="N38" s="62"/>
      <c r="O38" s="387"/>
    </row>
    <row r="39" spans="1:15" ht="39" x14ac:dyDescent="0.25">
      <c r="A39" s="62">
        <v>32</v>
      </c>
      <c r="B39" s="266" t="s">
        <v>925</v>
      </c>
      <c r="C39" s="266" t="s">
        <v>926</v>
      </c>
      <c r="D39" s="266">
        <v>11.75</v>
      </c>
      <c r="E39" s="266" t="s">
        <v>906</v>
      </c>
      <c r="F39" s="62">
        <v>120</v>
      </c>
      <c r="G39" s="266">
        <v>66</v>
      </c>
      <c r="H39" s="266" t="s">
        <v>924</v>
      </c>
      <c r="I39" s="308" t="s">
        <v>799</v>
      </c>
      <c r="J39" s="308" t="s">
        <v>817</v>
      </c>
      <c r="K39" s="62" t="s">
        <v>801</v>
      </c>
      <c r="L39" s="295">
        <f t="shared" si="4"/>
        <v>775.5</v>
      </c>
      <c r="M39" s="62"/>
      <c r="N39" s="62"/>
      <c r="O39" s="310"/>
    </row>
    <row r="40" spans="1:15" ht="39" x14ac:dyDescent="0.25">
      <c r="A40" s="62">
        <v>33</v>
      </c>
      <c r="B40" s="266" t="s">
        <v>927</v>
      </c>
      <c r="C40" s="266" t="s">
        <v>928</v>
      </c>
      <c r="D40" s="266">
        <v>8.5</v>
      </c>
      <c r="E40" s="266" t="s">
        <v>810</v>
      </c>
      <c r="F40" s="62">
        <v>90</v>
      </c>
      <c r="G40" s="266">
        <v>97</v>
      </c>
      <c r="H40" s="266" t="s">
        <v>929</v>
      </c>
      <c r="I40" s="308" t="s">
        <v>799</v>
      </c>
      <c r="J40" s="308" t="s">
        <v>817</v>
      </c>
      <c r="K40" s="62" t="s">
        <v>801</v>
      </c>
      <c r="L40" s="295">
        <f t="shared" si="4"/>
        <v>824.5</v>
      </c>
      <c r="M40" s="62"/>
      <c r="N40" s="62"/>
      <c r="O40" s="310"/>
    </row>
    <row r="41" spans="1:15" ht="39" x14ac:dyDescent="0.25">
      <c r="A41" s="62">
        <v>34</v>
      </c>
      <c r="B41" s="266" t="s">
        <v>930</v>
      </c>
      <c r="C41" s="266" t="s">
        <v>931</v>
      </c>
      <c r="D41" s="266">
        <v>9</v>
      </c>
      <c r="E41" s="266" t="s">
        <v>816</v>
      </c>
      <c r="F41" s="62">
        <v>60</v>
      </c>
      <c r="G41" s="266">
        <v>43.8</v>
      </c>
      <c r="H41" s="62" t="s">
        <v>901</v>
      </c>
      <c r="I41" s="308" t="s">
        <v>799</v>
      </c>
      <c r="J41" s="308" t="s">
        <v>851</v>
      </c>
      <c r="K41" s="62" t="s">
        <v>801</v>
      </c>
      <c r="L41" s="295">
        <f t="shared" si="4"/>
        <v>394.2</v>
      </c>
      <c r="M41" s="62"/>
      <c r="N41" s="62"/>
      <c r="O41" s="312"/>
    </row>
    <row r="42" spans="1:15" ht="39" x14ac:dyDescent="0.25">
      <c r="A42" s="62">
        <v>35</v>
      </c>
      <c r="B42" s="266" t="s">
        <v>932</v>
      </c>
      <c r="C42" s="266" t="s">
        <v>933</v>
      </c>
      <c r="D42" s="266">
        <v>9</v>
      </c>
      <c r="E42" s="62" t="s">
        <v>816</v>
      </c>
      <c r="F42" s="62">
        <v>105</v>
      </c>
      <c r="G42" s="266">
        <v>43.8</v>
      </c>
      <c r="H42" s="62" t="s">
        <v>901</v>
      </c>
      <c r="I42" s="308" t="s">
        <v>799</v>
      </c>
      <c r="J42" s="308" t="s">
        <v>851</v>
      </c>
      <c r="K42" s="62" t="s">
        <v>801</v>
      </c>
      <c r="L42" s="295">
        <f t="shared" si="4"/>
        <v>394.2</v>
      </c>
      <c r="M42" s="62"/>
      <c r="N42" s="303"/>
      <c r="O42" s="310"/>
    </row>
    <row r="43" spans="1:15" ht="52" x14ac:dyDescent="0.25">
      <c r="A43" s="62">
        <v>36</v>
      </c>
      <c r="B43" s="266" t="s">
        <v>934</v>
      </c>
      <c r="C43" s="266" t="s">
        <v>935</v>
      </c>
      <c r="D43" s="266">
        <v>9</v>
      </c>
      <c r="E43" s="266" t="s">
        <v>936</v>
      </c>
      <c r="F43" s="62">
        <v>120</v>
      </c>
      <c r="G43" s="266">
        <v>86</v>
      </c>
      <c r="H43" s="266" t="s">
        <v>827</v>
      </c>
      <c r="I43" s="308" t="s">
        <v>799</v>
      </c>
      <c r="J43" s="308" t="s">
        <v>817</v>
      </c>
      <c r="K43" s="62" t="s">
        <v>801</v>
      </c>
      <c r="L43" s="295">
        <f t="shared" si="4"/>
        <v>774</v>
      </c>
      <c r="M43" s="62"/>
      <c r="N43" s="62"/>
      <c r="O43" s="313"/>
    </row>
    <row r="44" spans="1:15" ht="52" x14ac:dyDescent="0.25">
      <c r="A44" s="62">
        <v>37</v>
      </c>
      <c r="B44" s="266" t="s">
        <v>937</v>
      </c>
      <c r="C44" s="266" t="s">
        <v>938</v>
      </c>
      <c r="D44" s="266">
        <v>33</v>
      </c>
      <c r="E44" s="292" t="s">
        <v>936</v>
      </c>
      <c r="F44" s="62">
        <v>60</v>
      </c>
      <c r="G44" s="266">
        <v>86</v>
      </c>
      <c r="H44" s="266" t="s">
        <v>827</v>
      </c>
      <c r="I44" s="308" t="s">
        <v>799</v>
      </c>
      <c r="J44" s="308" t="s">
        <v>851</v>
      </c>
      <c r="K44" s="62" t="s">
        <v>801</v>
      </c>
      <c r="L44" s="295">
        <f t="shared" si="4"/>
        <v>2838</v>
      </c>
      <c r="M44" s="62"/>
      <c r="N44" s="62"/>
      <c r="O44" s="310"/>
    </row>
    <row r="45" spans="1:15" ht="39" x14ac:dyDescent="0.25">
      <c r="A45" s="62">
        <v>38</v>
      </c>
      <c r="B45" s="62" t="s">
        <v>939</v>
      </c>
      <c r="C45" s="266" t="s">
        <v>940</v>
      </c>
      <c r="D45" s="266">
        <v>9</v>
      </c>
      <c r="E45" s="62" t="s">
        <v>941</v>
      </c>
      <c r="F45" s="62">
        <v>120</v>
      </c>
      <c r="G45" s="266">
        <v>26</v>
      </c>
      <c r="H45" s="62" t="s">
        <v>942</v>
      </c>
      <c r="I45" s="308" t="s">
        <v>799</v>
      </c>
      <c r="J45" s="308" t="s">
        <v>817</v>
      </c>
      <c r="K45" s="62" t="s">
        <v>801</v>
      </c>
      <c r="L45" s="295">
        <f t="shared" si="4"/>
        <v>234</v>
      </c>
      <c r="M45" s="62"/>
      <c r="N45" s="62"/>
      <c r="O45" s="310"/>
    </row>
    <row r="46" spans="1:15" ht="39" x14ac:dyDescent="0.25">
      <c r="A46" s="62">
        <v>39</v>
      </c>
      <c r="B46" s="266" t="s">
        <v>943</v>
      </c>
      <c r="C46" s="62" t="s">
        <v>944</v>
      </c>
      <c r="D46" s="266">
        <v>8</v>
      </c>
      <c r="E46" s="291" t="s">
        <v>810</v>
      </c>
      <c r="F46" s="62">
        <v>90</v>
      </c>
      <c r="G46" s="266">
        <v>97</v>
      </c>
      <c r="H46" s="62" t="s">
        <v>945</v>
      </c>
      <c r="I46" s="308" t="s">
        <v>946</v>
      </c>
      <c r="J46" s="308" t="s">
        <v>817</v>
      </c>
      <c r="K46" s="62" t="s">
        <v>801</v>
      </c>
      <c r="L46" s="295">
        <f t="shared" si="4"/>
        <v>776</v>
      </c>
      <c r="M46" s="62"/>
      <c r="N46" s="62"/>
      <c r="O46" s="310"/>
    </row>
    <row r="47" spans="1:15" ht="39" x14ac:dyDescent="0.25">
      <c r="A47" s="62">
        <v>40</v>
      </c>
      <c r="B47" s="266" t="s">
        <v>947</v>
      </c>
      <c r="C47" s="62" t="s">
        <v>948</v>
      </c>
      <c r="D47" s="266">
        <v>8</v>
      </c>
      <c r="E47" s="291" t="s">
        <v>810</v>
      </c>
      <c r="F47" s="62">
        <v>90</v>
      </c>
      <c r="G47" s="266">
        <v>97</v>
      </c>
      <c r="H47" s="62" t="s">
        <v>945</v>
      </c>
      <c r="I47" s="308" t="s">
        <v>946</v>
      </c>
      <c r="J47" s="308" t="s">
        <v>817</v>
      </c>
      <c r="K47" s="62" t="s">
        <v>801</v>
      </c>
      <c r="L47" s="295">
        <f t="shared" si="4"/>
        <v>776</v>
      </c>
      <c r="M47" s="62"/>
      <c r="N47" s="62"/>
      <c r="O47" s="310"/>
    </row>
    <row r="48" spans="1:15" ht="39" x14ac:dyDescent="0.25">
      <c r="A48" s="62">
        <v>41</v>
      </c>
      <c r="B48" s="266" t="s">
        <v>949</v>
      </c>
      <c r="C48" s="62" t="s">
        <v>950</v>
      </c>
      <c r="D48" s="266">
        <v>7</v>
      </c>
      <c r="E48" s="291" t="s">
        <v>951</v>
      </c>
      <c r="F48" s="62">
        <v>90</v>
      </c>
      <c r="G48" s="266">
        <v>106</v>
      </c>
      <c r="H48" s="62" t="s">
        <v>882</v>
      </c>
      <c r="I48" s="308" t="s">
        <v>799</v>
      </c>
      <c r="J48" s="308"/>
      <c r="K48" s="62" t="s">
        <v>801</v>
      </c>
      <c r="L48" s="295">
        <f t="shared" si="4"/>
        <v>742</v>
      </c>
      <c r="M48" s="62"/>
      <c r="N48" s="62"/>
      <c r="O48" s="310" t="s">
        <v>952</v>
      </c>
    </row>
    <row r="49" spans="1:15" x14ac:dyDescent="0.25">
      <c r="A49" s="290"/>
      <c r="B49" s="293"/>
      <c r="C49" s="62"/>
      <c r="D49" s="294"/>
      <c r="E49" s="291"/>
      <c r="F49" s="62"/>
      <c r="G49" s="295"/>
      <c r="H49" s="62"/>
      <c r="I49" s="308"/>
      <c r="J49" s="308"/>
      <c r="K49" s="62"/>
      <c r="L49" s="295"/>
      <c r="M49" s="62"/>
      <c r="N49" s="62"/>
      <c r="O49" s="310"/>
    </row>
    <row r="50" spans="1:15" ht="26" x14ac:dyDescent="0.25">
      <c r="A50" s="371" t="s">
        <v>953</v>
      </c>
      <c r="B50" s="372"/>
      <c r="C50" s="62" t="s">
        <v>954</v>
      </c>
      <c r="D50" s="294"/>
      <c r="E50" s="291"/>
      <c r="F50" s="62"/>
      <c r="G50" s="295">
        <f>G6+G9+G11+G14+G29+G30+G31+G33+G34+G35+G36+G38+G39+G41+G42+G43+G44+G45</f>
        <v>1108.1999999999998</v>
      </c>
      <c r="H50" s="62"/>
      <c r="I50" s="308"/>
      <c r="J50" s="308"/>
      <c r="K50" s="62"/>
      <c r="L50" s="295"/>
      <c r="M50" s="62"/>
      <c r="N50" s="62"/>
      <c r="O50" s="310"/>
    </row>
    <row r="51" spans="1:15" ht="26" x14ac:dyDescent="0.25">
      <c r="A51" s="290"/>
      <c r="B51" s="293"/>
      <c r="C51" s="62" t="s">
        <v>955</v>
      </c>
      <c r="D51" s="294"/>
      <c r="E51" s="291"/>
      <c r="F51" s="62"/>
      <c r="G51" s="295">
        <f>G7+G12+G13+G15+G16+G20+G21+G22+G23+G24+G25+G26+G27+G28+G48+G8+G10+G37+G40+G46+G47</f>
        <v>4747</v>
      </c>
      <c r="H51" s="62"/>
      <c r="I51" s="308"/>
      <c r="J51" s="308"/>
      <c r="K51" s="62"/>
      <c r="L51" s="295"/>
      <c r="M51" s="62"/>
      <c r="N51" s="62"/>
      <c r="O51" s="310"/>
    </row>
    <row r="52" spans="1:15" ht="26" x14ac:dyDescent="0.25">
      <c r="A52" s="290"/>
      <c r="B52" s="293"/>
      <c r="C52" s="62" t="s">
        <v>956</v>
      </c>
      <c r="D52" s="294"/>
      <c r="E52" s="291"/>
      <c r="F52" s="62"/>
      <c r="G52" s="295">
        <f>G17+G18+G19</f>
        <v>3124</v>
      </c>
      <c r="H52" s="62"/>
      <c r="I52" s="308"/>
      <c r="J52" s="308"/>
      <c r="K52" s="62"/>
      <c r="L52" s="295"/>
      <c r="M52" s="62"/>
      <c r="N52" s="62"/>
      <c r="O52" s="310"/>
    </row>
    <row r="53" spans="1:15" x14ac:dyDescent="0.25">
      <c r="A53" s="290"/>
      <c r="B53" s="293"/>
      <c r="C53" s="62"/>
      <c r="D53" s="294"/>
      <c r="E53" s="291"/>
      <c r="F53" s="62"/>
      <c r="G53" s="295"/>
      <c r="H53" s="62"/>
      <c r="I53" s="308"/>
      <c r="J53" s="308"/>
      <c r="K53" s="62"/>
      <c r="L53" s="295"/>
      <c r="M53" s="62"/>
      <c r="N53" s="62"/>
      <c r="O53" s="310"/>
    </row>
    <row r="54" spans="1:15" x14ac:dyDescent="0.25">
      <c r="A54" s="296"/>
      <c r="B54" s="297"/>
      <c r="C54" s="298"/>
      <c r="D54" s="299"/>
      <c r="E54" s="300"/>
      <c r="F54" s="298"/>
      <c r="G54" s="301"/>
      <c r="H54" s="298"/>
      <c r="I54" s="314"/>
      <c r="J54" s="314"/>
      <c r="K54" s="298"/>
      <c r="L54" s="301"/>
      <c r="M54" s="298"/>
      <c r="N54" s="298"/>
      <c r="O54" s="315"/>
    </row>
  </sheetData>
  <mergeCells count="28">
    <mergeCell ref="O37:O38"/>
    <mergeCell ref="L31:L32"/>
    <mergeCell ref="M31:M32"/>
    <mergeCell ref="N31:N32"/>
    <mergeCell ref="O2:O4"/>
    <mergeCell ref="O17:O18"/>
    <mergeCell ref="O31:O32"/>
    <mergeCell ref="H3:H4"/>
    <mergeCell ref="H31:H32"/>
    <mergeCell ref="I31:I32"/>
    <mergeCell ref="J17:J18"/>
    <mergeCell ref="J31:J32"/>
    <mergeCell ref="A1:O1"/>
    <mergeCell ref="H2:K2"/>
    <mergeCell ref="I3:K3"/>
    <mergeCell ref="A50:B50"/>
    <mergeCell ref="A2:A4"/>
    <mergeCell ref="A17:A19"/>
    <mergeCell ref="B2:B4"/>
    <mergeCell ref="B17:B18"/>
    <mergeCell ref="C2:C4"/>
    <mergeCell ref="D2:D4"/>
    <mergeCell ref="E2:E4"/>
    <mergeCell ref="E31:E32"/>
    <mergeCell ref="F2:F4"/>
    <mergeCell ref="F17:F18"/>
    <mergeCell ref="F31:F32"/>
    <mergeCell ref="G2:G4"/>
  </mergeCells>
  <phoneticPr fontId="45" type="noConversion"/>
  <pageMargins left="0.74803149606299202" right="0.74803149606299202" top="0.98425196850393704" bottom="0.98425196850393704" header="0.511811023622047" footer="0.511811023622047"/>
  <pageSetup paperSize="9" scale="95"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86"/>
  <sheetViews>
    <sheetView workbookViewId="0">
      <selection activeCell="L10" sqref="L10"/>
    </sheetView>
  </sheetViews>
  <sheetFormatPr defaultColWidth="9" defaultRowHeight="14" x14ac:dyDescent="0.25"/>
  <cols>
    <col min="1" max="1" width="8.36328125" style="1" customWidth="1"/>
    <col min="2" max="2" width="12.36328125" style="1" customWidth="1"/>
    <col min="3" max="3" width="20.6328125" style="1" customWidth="1"/>
    <col min="4" max="4" width="10.26953125" style="1" customWidth="1"/>
    <col min="5" max="5" width="17.90625" style="1" customWidth="1"/>
    <col min="6" max="6" width="27.6328125" style="1" customWidth="1"/>
    <col min="7" max="7" width="24.26953125" style="1" customWidth="1"/>
    <col min="8" max="8" width="11.90625" style="2" customWidth="1"/>
    <col min="9" max="16384" width="9" style="1"/>
  </cols>
  <sheetData>
    <row r="1" spans="1:10" ht="17.5" x14ac:dyDescent="0.25">
      <c r="A1" s="450" t="s">
        <v>2041</v>
      </c>
      <c r="B1" s="388"/>
      <c r="C1" s="388"/>
      <c r="D1" s="388"/>
      <c r="E1" s="388"/>
      <c r="F1" s="388"/>
      <c r="G1" s="388"/>
      <c r="H1" s="388"/>
      <c r="I1" s="388"/>
      <c r="J1" s="388"/>
    </row>
    <row r="2" spans="1:10" ht="28" x14ac:dyDescent="0.25">
      <c r="A2" s="57" t="s">
        <v>0</v>
      </c>
      <c r="B2" s="57" t="s">
        <v>1</v>
      </c>
      <c r="C2" s="57" t="s">
        <v>2</v>
      </c>
      <c r="D2" s="57" t="s">
        <v>3</v>
      </c>
      <c r="E2" s="57" t="s">
        <v>4</v>
      </c>
      <c r="F2" s="58" t="s">
        <v>5</v>
      </c>
      <c r="G2" s="58" t="s">
        <v>6</v>
      </c>
      <c r="H2" s="57" t="s">
        <v>7</v>
      </c>
      <c r="I2" s="389" t="s">
        <v>8</v>
      </c>
      <c r="J2" s="390"/>
    </row>
    <row r="3" spans="1:10" ht="42" x14ac:dyDescent="0.25">
      <c r="A3" s="392" t="s">
        <v>9</v>
      </c>
      <c r="B3" s="58" t="s">
        <v>10</v>
      </c>
      <c r="C3" s="57" t="s">
        <v>11</v>
      </c>
      <c r="D3" s="57" t="s">
        <v>12</v>
      </c>
      <c r="E3" s="60" t="s">
        <v>13</v>
      </c>
      <c r="F3" s="58" t="s">
        <v>14</v>
      </c>
      <c r="G3" s="58" t="s">
        <v>15</v>
      </c>
      <c r="H3" s="58" t="s">
        <v>957</v>
      </c>
      <c r="I3" s="389"/>
      <c r="J3" s="390"/>
    </row>
    <row r="4" spans="1:10" ht="42" x14ac:dyDescent="0.25">
      <c r="A4" s="393"/>
      <c r="B4" s="344" t="s">
        <v>17</v>
      </c>
      <c r="C4" s="344" t="s">
        <v>18</v>
      </c>
      <c r="D4" s="57" t="s">
        <v>19</v>
      </c>
      <c r="E4" s="60" t="s">
        <v>20</v>
      </c>
      <c r="F4" s="58" t="s">
        <v>14</v>
      </c>
      <c r="G4" s="58" t="s">
        <v>15</v>
      </c>
      <c r="H4" s="344" t="s">
        <v>957</v>
      </c>
      <c r="I4" s="389"/>
      <c r="J4" s="390"/>
    </row>
    <row r="5" spans="1:10" ht="42" x14ac:dyDescent="0.25">
      <c r="A5" s="393"/>
      <c r="B5" s="344"/>
      <c r="C5" s="344"/>
      <c r="D5" s="57" t="s">
        <v>21</v>
      </c>
      <c r="E5" s="60" t="s">
        <v>22</v>
      </c>
      <c r="F5" s="58" t="s">
        <v>14</v>
      </c>
      <c r="G5" s="58" t="s">
        <v>15</v>
      </c>
      <c r="H5" s="344"/>
      <c r="I5" s="389"/>
      <c r="J5" s="390"/>
    </row>
    <row r="6" spans="1:10" ht="56" x14ac:dyDescent="0.25">
      <c r="A6" s="393"/>
      <c r="B6" s="344" t="s">
        <v>23</v>
      </c>
      <c r="C6" s="344" t="s">
        <v>24</v>
      </c>
      <c r="D6" s="57" t="s">
        <v>25</v>
      </c>
      <c r="E6" s="60" t="s">
        <v>26</v>
      </c>
      <c r="F6" s="58" t="s">
        <v>27</v>
      </c>
      <c r="G6" s="58" t="s">
        <v>15</v>
      </c>
      <c r="H6" s="344" t="s">
        <v>958</v>
      </c>
      <c r="I6" s="389"/>
      <c r="J6" s="390"/>
    </row>
    <row r="7" spans="1:10" ht="42" x14ac:dyDescent="0.25">
      <c r="A7" s="393"/>
      <c r="B7" s="344"/>
      <c r="C7" s="344"/>
      <c r="D7" s="57" t="s">
        <v>29</v>
      </c>
      <c r="E7" s="60" t="s">
        <v>30</v>
      </c>
      <c r="F7" s="58" t="s">
        <v>14</v>
      </c>
      <c r="G7" s="58" t="s">
        <v>15</v>
      </c>
      <c r="H7" s="344"/>
      <c r="I7" s="389"/>
      <c r="J7" s="390"/>
    </row>
    <row r="8" spans="1:10" ht="42" x14ac:dyDescent="0.25">
      <c r="A8" s="393"/>
      <c r="B8" s="344" t="s">
        <v>31</v>
      </c>
      <c r="C8" s="344" t="s">
        <v>32</v>
      </c>
      <c r="D8" s="57" t="s">
        <v>25</v>
      </c>
      <c r="E8" s="60" t="s">
        <v>33</v>
      </c>
      <c r="F8" s="58" t="s">
        <v>27</v>
      </c>
      <c r="G8" s="58" t="s">
        <v>15</v>
      </c>
      <c r="H8" s="344" t="s">
        <v>959</v>
      </c>
      <c r="I8" s="389"/>
      <c r="J8" s="390"/>
    </row>
    <row r="9" spans="1:10" ht="42" x14ac:dyDescent="0.25">
      <c r="A9" s="393"/>
      <c r="B9" s="344"/>
      <c r="C9" s="344"/>
      <c r="D9" s="57" t="s">
        <v>35</v>
      </c>
      <c r="E9" s="60" t="s">
        <v>36</v>
      </c>
      <c r="F9" s="58" t="s">
        <v>14</v>
      </c>
      <c r="G9" s="58" t="s">
        <v>15</v>
      </c>
      <c r="H9" s="344"/>
      <c r="I9" s="389"/>
      <c r="J9" s="390"/>
    </row>
    <row r="10" spans="1:10" ht="42" x14ac:dyDescent="0.25">
      <c r="A10" s="344" t="s">
        <v>37</v>
      </c>
      <c r="B10" s="63" t="s">
        <v>38</v>
      </c>
      <c r="C10" s="57" t="s">
        <v>39</v>
      </c>
      <c r="D10" s="57" t="s">
        <v>40</v>
      </c>
      <c r="E10" s="60" t="s">
        <v>41</v>
      </c>
      <c r="F10" s="58" t="s">
        <v>42</v>
      </c>
      <c r="G10" s="58" t="s">
        <v>15</v>
      </c>
      <c r="H10" s="57" t="s">
        <v>960</v>
      </c>
      <c r="I10" s="389"/>
      <c r="J10" s="390"/>
    </row>
    <row r="11" spans="1:10" ht="56" x14ac:dyDescent="0.25">
      <c r="A11" s="344"/>
      <c r="B11" s="344" t="s">
        <v>44</v>
      </c>
      <c r="C11" s="344" t="s">
        <v>45</v>
      </c>
      <c r="D11" s="57" t="s">
        <v>46</v>
      </c>
      <c r="E11" s="60" t="s">
        <v>47</v>
      </c>
      <c r="F11" s="58" t="s">
        <v>48</v>
      </c>
      <c r="G11" s="58" t="s">
        <v>15</v>
      </c>
      <c r="H11" s="344" t="s">
        <v>961</v>
      </c>
      <c r="I11" s="345" t="s">
        <v>8</v>
      </c>
      <c r="J11" s="345" t="s">
        <v>50</v>
      </c>
    </row>
    <row r="12" spans="1:10" ht="112" x14ac:dyDescent="0.25">
      <c r="A12" s="344"/>
      <c r="B12" s="344"/>
      <c r="C12" s="344"/>
      <c r="D12" s="57" t="s">
        <v>51</v>
      </c>
      <c r="E12" s="60" t="s">
        <v>52</v>
      </c>
      <c r="F12" s="58" t="s">
        <v>53</v>
      </c>
      <c r="G12" s="58" t="s">
        <v>15</v>
      </c>
      <c r="H12" s="344"/>
      <c r="I12" s="345"/>
      <c r="J12" s="345"/>
    </row>
    <row r="13" spans="1:10" ht="28" x14ac:dyDescent="0.25">
      <c r="A13" s="344"/>
      <c r="B13" s="344"/>
      <c r="C13" s="344"/>
      <c r="D13" s="57" t="s">
        <v>54</v>
      </c>
      <c r="E13" s="60" t="s">
        <v>55</v>
      </c>
      <c r="F13" s="58" t="s">
        <v>42</v>
      </c>
      <c r="G13" s="58" t="s">
        <v>56</v>
      </c>
      <c r="H13" s="344"/>
      <c r="I13" s="345"/>
      <c r="J13" s="345"/>
    </row>
    <row r="14" spans="1:10" ht="56" x14ac:dyDescent="0.25">
      <c r="A14" s="344"/>
      <c r="B14" s="344"/>
      <c r="C14" s="344"/>
      <c r="D14" s="57" t="s">
        <v>57</v>
      </c>
      <c r="E14" s="60" t="s">
        <v>47</v>
      </c>
      <c r="F14" s="58" t="s">
        <v>58</v>
      </c>
      <c r="G14" s="58" t="s">
        <v>15</v>
      </c>
      <c r="H14" s="344"/>
      <c r="I14" s="345"/>
      <c r="J14" s="345"/>
    </row>
    <row r="15" spans="1:10" ht="28" x14ac:dyDescent="0.25">
      <c r="A15" s="344"/>
      <c r="B15" s="344"/>
      <c r="C15" s="344"/>
      <c r="D15" s="57" t="s">
        <v>59</v>
      </c>
      <c r="E15" s="60" t="s">
        <v>47</v>
      </c>
      <c r="F15" s="58" t="s">
        <v>42</v>
      </c>
      <c r="G15" s="58"/>
      <c r="H15" s="344"/>
      <c r="I15" s="345"/>
      <c r="J15" s="345"/>
    </row>
    <row r="16" spans="1:10" ht="42" x14ac:dyDescent="0.25">
      <c r="A16" s="344"/>
      <c r="B16" s="344"/>
      <c r="C16" s="344"/>
      <c r="D16" s="57" t="s">
        <v>60</v>
      </c>
      <c r="E16" s="60" t="s">
        <v>61</v>
      </c>
      <c r="F16" s="58" t="s">
        <v>14</v>
      </c>
      <c r="G16" s="58"/>
      <c r="H16" s="344"/>
      <c r="I16" s="345"/>
      <c r="J16" s="345"/>
    </row>
    <row r="17" spans="1:10" ht="42" x14ac:dyDescent="0.25">
      <c r="A17" s="344"/>
      <c r="B17" s="344"/>
      <c r="C17" s="344"/>
      <c r="D17" s="57" t="s">
        <v>62</v>
      </c>
      <c r="E17" s="60" t="s">
        <v>63</v>
      </c>
      <c r="F17" s="58" t="s">
        <v>42</v>
      </c>
      <c r="G17" s="58" t="s">
        <v>15</v>
      </c>
      <c r="H17" s="344"/>
      <c r="I17" s="345"/>
      <c r="J17" s="345"/>
    </row>
    <row r="18" spans="1:10" ht="42" x14ac:dyDescent="0.25">
      <c r="A18" s="344"/>
      <c r="B18" s="344"/>
      <c r="C18" s="344"/>
      <c r="D18" s="344" t="s">
        <v>64</v>
      </c>
      <c r="E18" s="60" t="s">
        <v>65</v>
      </c>
      <c r="F18" s="58" t="s">
        <v>42</v>
      </c>
      <c r="G18" s="58" t="s">
        <v>15</v>
      </c>
      <c r="H18" s="344"/>
      <c r="I18" s="345"/>
      <c r="J18" s="345"/>
    </row>
    <row r="19" spans="1:10" ht="42" x14ac:dyDescent="0.25">
      <c r="A19" s="344"/>
      <c r="B19" s="344"/>
      <c r="C19" s="344"/>
      <c r="D19" s="344"/>
      <c r="E19" s="60" t="s">
        <v>66</v>
      </c>
      <c r="F19" s="58" t="s">
        <v>42</v>
      </c>
      <c r="G19" s="58" t="s">
        <v>15</v>
      </c>
      <c r="H19" s="344"/>
      <c r="I19" s="345"/>
      <c r="J19" s="345"/>
    </row>
    <row r="20" spans="1:10" ht="56" x14ac:dyDescent="0.25">
      <c r="A20" s="344"/>
      <c r="B20" s="344"/>
      <c r="C20" s="344"/>
      <c r="D20" s="57" t="s">
        <v>40</v>
      </c>
      <c r="E20" s="60" t="s">
        <v>47</v>
      </c>
      <c r="F20" s="58" t="s">
        <v>67</v>
      </c>
      <c r="G20" s="58" t="s">
        <v>15</v>
      </c>
      <c r="H20" s="344"/>
      <c r="I20" s="345"/>
      <c r="J20" s="345"/>
    </row>
    <row r="21" spans="1:10" ht="42" x14ac:dyDescent="0.25">
      <c r="A21" s="344"/>
      <c r="B21" s="344"/>
      <c r="C21" s="344"/>
      <c r="D21" s="57" t="s">
        <v>68</v>
      </c>
      <c r="E21" s="60" t="s">
        <v>69</v>
      </c>
      <c r="F21" s="58" t="s">
        <v>70</v>
      </c>
      <c r="G21" s="58" t="s">
        <v>15</v>
      </c>
      <c r="H21" s="344"/>
      <c r="I21" s="345"/>
      <c r="J21" s="345"/>
    </row>
    <row r="22" spans="1:10" ht="42" x14ac:dyDescent="0.25">
      <c r="A22" s="392" t="s">
        <v>71</v>
      </c>
      <c r="B22" s="344" t="s">
        <v>72</v>
      </c>
      <c r="C22" s="344"/>
      <c r="D22" s="57" t="s">
        <v>74</v>
      </c>
      <c r="E22" s="60" t="s">
        <v>75</v>
      </c>
      <c r="F22" s="58" t="s">
        <v>14</v>
      </c>
      <c r="G22" s="58" t="s">
        <v>15</v>
      </c>
      <c r="H22" s="392" t="s">
        <v>76</v>
      </c>
      <c r="I22" s="345" t="s">
        <v>8</v>
      </c>
      <c r="J22" s="345" t="s">
        <v>50</v>
      </c>
    </row>
    <row r="23" spans="1:10" ht="70" x14ac:dyDescent="0.25">
      <c r="A23" s="393"/>
      <c r="B23" s="344"/>
      <c r="C23" s="344"/>
      <c r="D23" s="57" t="s">
        <v>77</v>
      </c>
      <c r="E23" s="60" t="s">
        <v>78</v>
      </c>
      <c r="F23" s="58" t="s">
        <v>78</v>
      </c>
      <c r="G23" s="58" t="s">
        <v>79</v>
      </c>
      <c r="H23" s="393"/>
      <c r="I23" s="345"/>
      <c r="J23" s="345"/>
    </row>
    <row r="24" spans="1:10" ht="42" x14ac:dyDescent="0.25">
      <c r="A24" s="393"/>
      <c r="B24" s="344"/>
      <c r="C24" s="344"/>
      <c r="D24" s="57" t="s">
        <v>68</v>
      </c>
      <c r="E24" s="60" t="s">
        <v>80</v>
      </c>
      <c r="F24" s="58" t="s">
        <v>70</v>
      </c>
      <c r="G24" s="58" t="s">
        <v>15</v>
      </c>
      <c r="H24" s="393"/>
      <c r="I24" s="345"/>
      <c r="J24" s="345"/>
    </row>
    <row r="25" spans="1:10" ht="42" x14ac:dyDescent="0.25">
      <c r="A25" s="394"/>
      <c r="B25" s="344"/>
      <c r="C25" s="344"/>
      <c r="D25" s="57" t="s">
        <v>81</v>
      </c>
      <c r="E25" s="60" t="s">
        <v>82</v>
      </c>
      <c r="F25" s="65" t="s">
        <v>83</v>
      </c>
      <c r="G25" s="58" t="s">
        <v>15</v>
      </c>
      <c r="H25" s="394"/>
      <c r="I25" s="345"/>
      <c r="J25" s="345"/>
    </row>
    <row r="26" spans="1:10" ht="42" x14ac:dyDescent="0.25">
      <c r="A26" s="344" t="s">
        <v>84</v>
      </c>
      <c r="B26" s="344" t="s">
        <v>85</v>
      </c>
      <c r="C26" s="344" t="s">
        <v>86</v>
      </c>
      <c r="D26" s="60" t="s">
        <v>87</v>
      </c>
      <c r="E26" s="60" t="s">
        <v>88</v>
      </c>
      <c r="F26" s="58" t="s">
        <v>89</v>
      </c>
      <c r="G26" s="58" t="s">
        <v>15</v>
      </c>
      <c r="H26" s="344" t="s">
        <v>962</v>
      </c>
      <c r="I26" s="345"/>
      <c r="J26" s="345"/>
    </row>
    <row r="27" spans="1:10" ht="42" x14ac:dyDescent="0.25">
      <c r="A27" s="344"/>
      <c r="B27" s="344"/>
      <c r="C27" s="344"/>
      <c r="D27" s="60" t="s">
        <v>91</v>
      </c>
      <c r="E27" s="60" t="s">
        <v>92</v>
      </c>
      <c r="F27" s="58" t="s">
        <v>93</v>
      </c>
      <c r="G27" s="58" t="s">
        <v>15</v>
      </c>
      <c r="H27" s="344"/>
      <c r="I27" s="345"/>
      <c r="J27" s="345"/>
    </row>
    <row r="28" spans="1:10" ht="42" x14ac:dyDescent="0.25">
      <c r="A28" s="344"/>
      <c r="B28" s="344"/>
      <c r="C28" s="344"/>
      <c r="D28" s="60" t="s">
        <v>94</v>
      </c>
      <c r="E28" s="60" t="s">
        <v>95</v>
      </c>
      <c r="F28" s="58" t="s">
        <v>96</v>
      </c>
      <c r="G28" s="58" t="s">
        <v>15</v>
      </c>
      <c r="H28" s="344"/>
      <c r="I28" s="345"/>
      <c r="J28" s="345"/>
    </row>
    <row r="29" spans="1:10" ht="56" x14ac:dyDescent="0.25">
      <c r="A29" s="344"/>
      <c r="B29" s="344"/>
      <c r="C29" s="344"/>
      <c r="D29" s="60" t="s">
        <v>97</v>
      </c>
      <c r="E29" s="60" t="s">
        <v>95</v>
      </c>
      <c r="F29" s="58" t="s">
        <v>98</v>
      </c>
      <c r="G29" s="58" t="s">
        <v>15</v>
      </c>
      <c r="H29" s="344"/>
      <c r="I29" s="345"/>
      <c r="J29" s="345"/>
    </row>
    <row r="30" spans="1:10" ht="42" x14ac:dyDescent="0.25">
      <c r="A30" s="344"/>
      <c r="B30" s="344" t="s">
        <v>99</v>
      </c>
      <c r="C30" s="344"/>
      <c r="D30" s="60" t="s">
        <v>100</v>
      </c>
      <c r="E30" s="60" t="s">
        <v>101</v>
      </c>
      <c r="F30" s="58" t="s">
        <v>102</v>
      </c>
      <c r="G30" s="58" t="s">
        <v>15</v>
      </c>
      <c r="H30" s="344" t="s">
        <v>961</v>
      </c>
      <c r="I30" s="345"/>
      <c r="J30" s="345"/>
    </row>
    <row r="31" spans="1:10" ht="42" x14ac:dyDescent="0.25">
      <c r="A31" s="344"/>
      <c r="B31" s="344"/>
      <c r="C31" s="344"/>
      <c r="D31" s="60" t="s">
        <v>104</v>
      </c>
      <c r="E31" s="60" t="s">
        <v>101</v>
      </c>
      <c r="F31" s="58" t="s">
        <v>105</v>
      </c>
      <c r="G31" s="58" t="s">
        <v>15</v>
      </c>
      <c r="H31" s="344"/>
      <c r="I31" s="345"/>
      <c r="J31" s="345"/>
    </row>
    <row r="32" spans="1:10" ht="42" x14ac:dyDescent="0.25">
      <c r="A32" s="344"/>
      <c r="B32" s="344" t="s">
        <v>106</v>
      </c>
      <c r="C32" s="344"/>
      <c r="D32" s="60" t="s">
        <v>107</v>
      </c>
      <c r="E32" s="60" t="s">
        <v>108</v>
      </c>
      <c r="F32" s="58" t="s">
        <v>96</v>
      </c>
      <c r="G32" s="58" t="s">
        <v>15</v>
      </c>
      <c r="H32" s="344" t="s">
        <v>961</v>
      </c>
      <c r="I32" s="345"/>
      <c r="J32" s="345"/>
    </row>
    <row r="33" spans="1:10" ht="42" x14ac:dyDescent="0.25">
      <c r="A33" s="344"/>
      <c r="B33" s="344"/>
      <c r="C33" s="344"/>
      <c r="D33" s="60" t="s">
        <v>109</v>
      </c>
      <c r="E33" s="60" t="s">
        <v>108</v>
      </c>
      <c r="F33" s="58" t="s">
        <v>110</v>
      </c>
      <c r="G33" s="58" t="s">
        <v>15</v>
      </c>
      <c r="H33" s="344"/>
      <c r="I33" s="345"/>
      <c r="J33" s="345"/>
    </row>
    <row r="34" spans="1:10" ht="42" x14ac:dyDescent="0.25">
      <c r="A34" s="344"/>
      <c r="B34" s="344"/>
      <c r="C34" s="344"/>
      <c r="D34" s="60" t="s">
        <v>111</v>
      </c>
      <c r="E34" s="60" t="s">
        <v>112</v>
      </c>
      <c r="F34" s="58" t="s">
        <v>14</v>
      </c>
      <c r="G34" s="58" t="s">
        <v>15</v>
      </c>
      <c r="H34" s="344"/>
      <c r="I34" s="345"/>
      <c r="J34" s="345"/>
    </row>
    <row r="35" spans="1:10" ht="42" x14ac:dyDescent="0.25">
      <c r="A35" s="344"/>
      <c r="B35" s="344"/>
      <c r="C35" s="344"/>
      <c r="D35" s="60" t="s">
        <v>113</v>
      </c>
      <c r="E35" s="60" t="s">
        <v>108</v>
      </c>
      <c r="F35" s="58" t="s">
        <v>14</v>
      </c>
      <c r="G35" s="58" t="s">
        <v>15</v>
      </c>
      <c r="H35" s="344"/>
      <c r="I35" s="345"/>
      <c r="J35" s="345"/>
    </row>
    <row r="36" spans="1:10" ht="56" x14ac:dyDescent="0.25">
      <c r="A36" s="344"/>
      <c r="B36" s="344"/>
      <c r="C36" s="344"/>
      <c r="D36" s="60" t="s">
        <v>114</v>
      </c>
      <c r="E36" s="60" t="s">
        <v>115</v>
      </c>
      <c r="F36" s="58" t="s">
        <v>27</v>
      </c>
      <c r="G36" s="58" t="s">
        <v>15</v>
      </c>
      <c r="H36" s="344"/>
      <c r="I36" s="345"/>
      <c r="J36" s="345"/>
    </row>
    <row r="37" spans="1:10" ht="42" x14ac:dyDescent="0.25">
      <c r="A37" s="344"/>
      <c r="B37" s="344"/>
      <c r="C37" s="344"/>
      <c r="D37" s="60" t="s">
        <v>116</v>
      </c>
      <c r="E37" s="60" t="s">
        <v>108</v>
      </c>
      <c r="F37" s="58" t="s">
        <v>14</v>
      </c>
      <c r="G37" s="58" t="s">
        <v>15</v>
      </c>
      <c r="H37" s="344"/>
      <c r="I37" s="345"/>
      <c r="J37" s="345"/>
    </row>
    <row r="38" spans="1:10" customFormat="1" ht="42" x14ac:dyDescent="0.25">
      <c r="A38" s="347" t="s">
        <v>117</v>
      </c>
      <c r="B38" s="347" t="s">
        <v>118</v>
      </c>
      <c r="C38" s="345" t="s">
        <v>119</v>
      </c>
      <c r="D38" s="66" t="s">
        <v>120</v>
      </c>
      <c r="E38" s="66" t="s">
        <v>121</v>
      </c>
      <c r="F38" s="345" t="s">
        <v>122</v>
      </c>
      <c r="G38" s="67" t="s">
        <v>123</v>
      </c>
      <c r="H38" s="356" t="s">
        <v>961</v>
      </c>
      <c r="I38" s="345"/>
      <c r="J38" s="345"/>
    </row>
    <row r="39" spans="1:10" customFormat="1" ht="42" x14ac:dyDescent="0.25">
      <c r="A39" s="347"/>
      <c r="B39" s="347"/>
      <c r="C39" s="345"/>
      <c r="D39" s="66" t="s">
        <v>125</v>
      </c>
      <c r="E39" s="66" t="s">
        <v>121</v>
      </c>
      <c r="F39" s="345"/>
      <c r="G39" s="67" t="s">
        <v>123</v>
      </c>
      <c r="H39" s="357"/>
      <c r="I39" s="345"/>
      <c r="J39" s="345"/>
    </row>
    <row r="40" spans="1:10" customFormat="1" ht="42" x14ac:dyDescent="0.25">
      <c r="A40" s="347"/>
      <c r="B40" s="347"/>
      <c r="C40" s="345"/>
      <c r="D40" s="66" t="s">
        <v>126</v>
      </c>
      <c r="E40" s="66" t="s">
        <v>121</v>
      </c>
      <c r="F40" s="345"/>
      <c r="G40" s="67" t="s">
        <v>123</v>
      </c>
      <c r="H40" s="357"/>
      <c r="I40" s="345"/>
      <c r="J40" s="345"/>
    </row>
    <row r="41" spans="1:10" customFormat="1" ht="42" x14ac:dyDescent="0.25">
      <c r="A41" s="347"/>
      <c r="B41" s="347"/>
      <c r="C41" s="345"/>
      <c r="D41" s="66" t="s">
        <v>127</v>
      </c>
      <c r="E41" s="66" t="s">
        <v>121</v>
      </c>
      <c r="F41" s="345"/>
      <c r="G41" s="67" t="s">
        <v>123</v>
      </c>
      <c r="H41" s="357"/>
      <c r="I41" s="345"/>
      <c r="J41" s="345"/>
    </row>
    <row r="42" spans="1:10" customFormat="1" ht="42" x14ac:dyDescent="0.25">
      <c r="A42" s="347"/>
      <c r="B42" s="347" t="s">
        <v>128</v>
      </c>
      <c r="C42" s="345"/>
      <c r="D42" s="66" t="s">
        <v>129</v>
      </c>
      <c r="E42" s="66" t="s">
        <v>121</v>
      </c>
      <c r="F42" s="345"/>
      <c r="G42" s="67" t="s">
        <v>123</v>
      </c>
      <c r="H42" s="357"/>
      <c r="I42" s="345"/>
      <c r="J42" s="345"/>
    </row>
    <row r="43" spans="1:10" customFormat="1" ht="42" x14ac:dyDescent="0.25">
      <c r="A43" s="347"/>
      <c r="B43" s="347"/>
      <c r="C43" s="345"/>
      <c r="D43" s="66" t="s">
        <v>130</v>
      </c>
      <c r="E43" s="66" t="s">
        <v>121</v>
      </c>
      <c r="F43" s="345"/>
      <c r="G43" s="67" t="s">
        <v>123</v>
      </c>
      <c r="H43" s="357"/>
      <c r="I43" s="345"/>
      <c r="J43" s="345"/>
    </row>
    <row r="44" spans="1:10" customFormat="1" ht="42" x14ac:dyDescent="0.25">
      <c r="A44" s="347"/>
      <c r="B44" s="347"/>
      <c r="C44" s="345"/>
      <c r="D44" s="66" t="s">
        <v>131</v>
      </c>
      <c r="E44" s="66" t="s">
        <v>121</v>
      </c>
      <c r="F44" s="345"/>
      <c r="G44" s="67" t="s">
        <v>123</v>
      </c>
      <c r="H44" s="357"/>
      <c r="I44" s="345"/>
      <c r="J44" s="345"/>
    </row>
    <row r="45" spans="1:10" customFormat="1" ht="42" x14ac:dyDescent="0.25">
      <c r="A45" s="347"/>
      <c r="B45" s="347" t="s">
        <v>132</v>
      </c>
      <c r="C45" s="345"/>
      <c r="D45" s="66" t="s">
        <v>133</v>
      </c>
      <c r="E45" s="66" t="s">
        <v>121</v>
      </c>
      <c r="F45" s="345"/>
      <c r="G45" s="67" t="s">
        <v>123</v>
      </c>
      <c r="H45" s="357"/>
      <c r="I45" s="345"/>
      <c r="J45" s="345"/>
    </row>
    <row r="46" spans="1:10" customFormat="1" ht="42" x14ac:dyDescent="0.25">
      <c r="A46" s="347"/>
      <c r="B46" s="347"/>
      <c r="C46" s="345"/>
      <c r="D46" s="66" t="s">
        <v>127</v>
      </c>
      <c r="E46" s="66" t="s">
        <v>121</v>
      </c>
      <c r="F46" s="345"/>
      <c r="G46" s="67" t="s">
        <v>123</v>
      </c>
      <c r="H46" s="358"/>
      <c r="I46" s="345"/>
      <c r="J46" s="345"/>
    </row>
    <row r="47" spans="1:10" customFormat="1" x14ac:dyDescent="0.25">
      <c r="A47" s="348" t="s">
        <v>134</v>
      </c>
      <c r="B47" s="351" t="s">
        <v>135</v>
      </c>
      <c r="C47" s="345" t="s">
        <v>136</v>
      </c>
      <c r="D47" s="68" t="s">
        <v>137</v>
      </c>
      <c r="E47" s="348" t="s">
        <v>138</v>
      </c>
      <c r="F47" s="345" t="s">
        <v>139</v>
      </c>
      <c r="G47" s="345"/>
      <c r="H47" s="345"/>
      <c r="I47" s="345"/>
      <c r="J47" s="345"/>
    </row>
    <row r="48" spans="1:10" customFormat="1" ht="28" x14ac:dyDescent="0.25">
      <c r="A48" s="348"/>
      <c r="B48" s="351"/>
      <c r="C48" s="345"/>
      <c r="D48" s="68" t="s">
        <v>140</v>
      </c>
      <c r="E48" s="348"/>
      <c r="F48" s="345"/>
      <c r="G48" s="345"/>
      <c r="H48" s="345"/>
      <c r="I48" s="345"/>
      <c r="J48" s="345"/>
    </row>
    <row r="49" spans="1:10" customFormat="1" ht="28" x14ac:dyDescent="0.25">
      <c r="A49" s="348"/>
      <c r="B49" s="351"/>
      <c r="C49" s="345"/>
      <c r="D49" s="68" t="s">
        <v>141</v>
      </c>
      <c r="E49" s="348"/>
      <c r="F49" s="345"/>
      <c r="G49" s="345"/>
      <c r="H49" s="345"/>
      <c r="I49" s="345"/>
      <c r="J49" s="345"/>
    </row>
    <row r="50" spans="1:10" customFormat="1" ht="28" x14ac:dyDescent="0.25">
      <c r="A50" s="348"/>
      <c r="B50" s="351"/>
      <c r="C50" s="345"/>
      <c r="D50" s="68" t="s">
        <v>142</v>
      </c>
      <c r="E50" s="348"/>
      <c r="F50" s="345"/>
      <c r="G50" s="345"/>
      <c r="H50" s="345"/>
      <c r="I50" s="345"/>
      <c r="J50" s="345"/>
    </row>
    <row r="51" spans="1:10" customFormat="1" ht="28" x14ac:dyDescent="0.25">
      <c r="A51" s="348"/>
      <c r="B51" s="351"/>
      <c r="C51" s="345"/>
      <c r="D51" s="68" t="s">
        <v>143</v>
      </c>
      <c r="E51" s="348"/>
      <c r="F51" s="345"/>
      <c r="G51" s="345"/>
      <c r="H51" s="345"/>
      <c r="I51" s="345"/>
      <c r="J51" s="345"/>
    </row>
    <row r="52" spans="1:10" customFormat="1" x14ac:dyDescent="0.25">
      <c r="A52" s="348"/>
      <c r="B52" s="351"/>
      <c r="C52" s="345"/>
      <c r="D52" s="68" t="s">
        <v>144</v>
      </c>
      <c r="E52" s="348"/>
      <c r="F52" s="345"/>
      <c r="G52" s="345"/>
      <c r="H52" s="345"/>
      <c r="I52" s="345"/>
      <c r="J52" s="345"/>
    </row>
    <row r="53" spans="1:10" customFormat="1" ht="28" x14ac:dyDescent="0.25">
      <c r="A53" s="348"/>
      <c r="B53" s="348" t="s">
        <v>145</v>
      </c>
      <c r="C53" s="345"/>
      <c r="D53" s="59" t="s">
        <v>146</v>
      </c>
      <c r="E53" s="348" t="s">
        <v>147</v>
      </c>
      <c r="F53" s="345"/>
      <c r="G53" s="345"/>
      <c r="H53" s="345"/>
      <c r="I53" s="345"/>
      <c r="J53" s="345"/>
    </row>
    <row r="54" spans="1:10" customFormat="1" ht="28" x14ac:dyDescent="0.25">
      <c r="A54" s="348"/>
      <c r="B54" s="348"/>
      <c r="C54" s="345"/>
      <c r="D54" s="59" t="s">
        <v>148</v>
      </c>
      <c r="E54" s="348"/>
      <c r="F54" s="345"/>
      <c r="G54" s="345"/>
      <c r="H54" s="345"/>
      <c r="I54" s="345"/>
      <c r="J54" s="345"/>
    </row>
    <row r="55" spans="1:10" customFormat="1" x14ac:dyDescent="0.25">
      <c r="A55" s="348"/>
      <c r="B55" s="348"/>
      <c r="C55" s="345"/>
      <c r="D55" s="59" t="s">
        <v>149</v>
      </c>
      <c r="E55" s="348"/>
      <c r="F55" s="345"/>
      <c r="G55" s="345"/>
      <c r="H55" s="345"/>
      <c r="I55" s="345"/>
      <c r="J55" s="345"/>
    </row>
    <row r="56" spans="1:10" customFormat="1" ht="28" x14ac:dyDescent="0.25">
      <c r="A56" s="348"/>
      <c r="B56" s="348"/>
      <c r="C56" s="345"/>
      <c r="D56" s="59" t="s">
        <v>150</v>
      </c>
      <c r="E56" s="348"/>
      <c r="F56" s="345"/>
      <c r="G56" s="345"/>
      <c r="H56" s="345"/>
      <c r="I56" s="345"/>
      <c r="J56" s="345"/>
    </row>
    <row r="57" spans="1:10" customFormat="1" ht="42" x14ac:dyDescent="0.25">
      <c r="A57" s="348"/>
      <c r="B57" s="348" t="s">
        <v>151</v>
      </c>
      <c r="C57" s="345"/>
      <c r="D57" s="59" t="s">
        <v>152</v>
      </c>
      <c r="E57" s="348" t="s">
        <v>147</v>
      </c>
      <c r="F57" s="345"/>
      <c r="G57" s="345"/>
      <c r="H57" s="345"/>
      <c r="I57" s="345"/>
      <c r="J57" s="345"/>
    </row>
    <row r="58" spans="1:10" customFormat="1" ht="28" x14ac:dyDescent="0.25">
      <c r="A58" s="348"/>
      <c r="B58" s="348"/>
      <c r="C58" s="345"/>
      <c r="D58" s="59" t="s">
        <v>153</v>
      </c>
      <c r="E58" s="348"/>
      <c r="F58" s="345"/>
      <c r="G58" s="345"/>
      <c r="H58" s="345"/>
      <c r="I58" s="345"/>
      <c r="J58" s="345"/>
    </row>
    <row r="59" spans="1:10" customFormat="1" x14ac:dyDescent="0.25">
      <c r="A59" s="348"/>
      <c r="B59" s="349" t="s">
        <v>154</v>
      </c>
      <c r="C59" s="345"/>
      <c r="D59" s="69" t="s">
        <v>155</v>
      </c>
      <c r="E59" s="349" t="s">
        <v>156</v>
      </c>
      <c r="F59" s="345"/>
      <c r="G59" s="345"/>
      <c r="H59" s="345"/>
      <c r="I59" s="345"/>
      <c r="J59" s="345"/>
    </row>
    <row r="60" spans="1:10" customFormat="1" x14ac:dyDescent="0.25">
      <c r="A60" s="348"/>
      <c r="B60" s="349"/>
      <c r="C60" s="345"/>
      <c r="D60" s="69" t="s">
        <v>157</v>
      </c>
      <c r="E60" s="349"/>
      <c r="F60" s="345"/>
      <c r="G60" s="345"/>
      <c r="H60" s="345"/>
      <c r="I60" s="345"/>
      <c r="J60" s="345"/>
    </row>
    <row r="61" spans="1:10" customFormat="1" ht="28" x14ac:dyDescent="0.25">
      <c r="A61" s="348"/>
      <c r="B61" s="349"/>
      <c r="C61" s="345"/>
      <c r="D61" s="69" t="s">
        <v>158</v>
      </c>
      <c r="E61" s="349"/>
      <c r="F61" s="345"/>
      <c r="G61" s="345"/>
      <c r="H61" s="345"/>
      <c r="I61" s="345"/>
      <c r="J61" s="345"/>
    </row>
    <row r="62" spans="1:10" customFormat="1" x14ac:dyDescent="0.25">
      <c r="A62" s="348"/>
      <c r="B62" s="349"/>
      <c r="C62" s="345"/>
      <c r="D62" s="69" t="s">
        <v>159</v>
      </c>
      <c r="E62" s="349"/>
      <c r="F62" s="345"/>
      <c r="G62" s="345"/>
      <c r="H62" s="345"/>
      <c r="I62" s="345"/>
      <c r="J62" s="345"/>
    </row>
    <row r="63" spans="1:10" customFormat="1" ht="15" x14ac:dyDescent="0.25">
      <c r="A63" s="348"/>
      <c r="B63" s="352" t="s">
        <v>160</v>
      </c>
      <c r="C63" s="345"/>
      <c r="D63" s="70" t="s">
        <v>161</v>
      </c>
      <c r="E63" s="354" t="s">
        <v>147</v>
      </c>
      <c r="F63" s="345"/>
      <c r="G63" s="345"/>
      <c r="H63" s="345"/>
      <c r="I63" s="345"/>
      <c r="J63" s="345"/>
    </row>
    <row r="64" spans="1:10" customFormat="1" ht="15" x14ac:dyDescent="0.25">
      <c r="A64" s="348"/>
      <c r="B64" s="352"/>
      <c r="C64" s="345"/>
      <c r="D64" s="70" t="s">
        <v>162</v>
      </c>
      <c r="E64" s="354"/>
      <c r="F64" s="345"/>
      <c r="G64" s="345"/>
      <c r="H64" s="345"/>
      <c r="I64" s="345"/>
      <c r="J64" s="345"/>
    </row>
    <row r="65" spans="1:10" customFormat="1" ht="28" x14ac:dyDescent="0.25">
      <c r="A65" s="349" t="s">
        <v>163</v>
      </c>
      <c r="B65" s="348" t="s">
        <v>164</v>
      </c>
      <c r="C65" s="345" t="s">
        <v>136</v>
      </c>
      <c r="D65" s="59" t="s">
        <v>165</v>
      </c>
      <c r="E65" s="59" t="s">
        <v>166</v>
      </c>
      <c r="F65" s="345"/>
      <c r="G65" s="345"/>
      <c r="H65" s="345"/>
      <c r="I65" s="345"/>
      <c r="J65" s="345"/>
    </row>
    <row r="66" spans="1:10" customFormat="1" ht="42" x14ac:dyDescent="0.25">
      <c r="A66" s="349"/>
      <c r="B66" s="348"/>
      <c r="C66" s="345"/>
      <c r="D66" s="59" t="s">
        <v>167</v>
      </c>
      <c r="E66" s="59" t="s">
        <v>168</v>
      </c>
      <c r="F66" s="345"/>
      <c r="G66" s="345"/>
      <c r="H66" s="345"/>
      <c r="I66" s="345"/>
      <c r="J66" s="345"/>
    </row>
    <row r="67" spans="1:10" customFormat="1" ht="28" x14ac:dyDescent="0.25">
      <c r="A67" s="349"/>
      <c r="B67" s="348" t="s">
        <v>169</v>
      </c>
      <c r="C67" s="345"/>
      <c r="D67" s="59" t="s">
        <v>170</v>
      </c>
      <c r="E67" s="59" t="s">
        <v>171</v>
      </c>
      <c r="F67" s="345"/>
      <c r="G67" s="345"/>
      <c r="H67" s="345"/>
      <c r="I67" s="345"/>
      <c r="J67" s="345"/>
    </row>
    <row r="68" spans="1:10" customFormat="1" ht="42" x14ac:dyDescent="0.25">
      <c r="A68" s="349"/>
      <c r="B68" s="348"/>
      <c r="C68" s="345"/>
      <c r="D68" s="59" t="s">
        <v>172</v>
      </c>
      <c r="E68" s="59" t="s">
        <v>173</v>
      </c>
      <c r="F68" s="345"/>
      <c r="G68" s="345"/>
      <c r="H68" s="345"/>
      <c r="I68" s="345"/>
      <c r="J68" s="345"/>
    </row>
    <row r="69" spans="1:10" customFormat="1" x14ac:dyDescent="0.25">
      <c r="A69" s="349"/>
      <c r="B69" s="348"/>
      <c r="C69" s="345"/>
      <c r="D69" s="59" t="s">
        <v>162</v>
      </c>
      <c r="E69" s="59" t="s">
        <v>174</v>
      </c>
      <c r="F69" s="345"/>
      <c r="G69" s="345"/>
      <c r="H69" s="345"/>
      <c r="I69" s="345"/>
      <c r="J69" s="345"/>
    </row>
    <row r="70" spans="1:10" customFormat="1" ht="28" x14ac:dyDescent="0.25">
      <c r="A70" s="349"/>
      <c r="B70" s="61" t="s">
        <v>175</v>
      </c>
      <c r="C70" s="345"/>
      <c r="D70" s="61" t="s">
        <v>176</v>
      </c>
      <c r="E70" s="61" t="s">
        <v>166</v>
      </c>
      <c r="F70" s="345"/>
      <c r="G70" s="345"/>
      <c r="H70" s="345"/>
      <c r="I70" s="345"/>
      <c r="J70" s="345"/>
    </row>
    <row r="71" spans="1:10" customFormat="1" ht="28" x14ac:dyDescent="0.25">
      <c r="A71" s="349"/>
      <c r="B71" s="349" t="s">
        <v>177</v>
      </c>
      <c r="C71" s="345"/>
      <c r="D71" s="69" t="s">
        <v>178</v>
      </c>
      <c r="E71" s="349" t="s">
        <v>179</v>
      </c>
      <c r="F71" s="345"/>
      <c r="G71" s="345"/>
      <c r="H71" s="345"/>
      <c r="I71" s="345"/>
      <c r="J71" s="345"/>
    </row>
    <row r="72" spans="1:10" customFormat="1" ht="28" x14ac:dyDescent="0.25">
      <c r="A72" s="349"/>
      <c r="B72" s="349"/>
      <c r="C72" s="345"/>
      <c r="D72" s="69" t="s">
        <v>180</v>
      </c>
      <c r="E72" s="349"/>
      <c r="F72" s="345"/>
      <c r="G72" s="345"/>
      <c r="H72" s="345"/>
      <c r="I72" s="345"/>
      <c r="J72" s="345"/>
    </row>
    <row r="73" spans="1:10" customFormat="1" x14ac:dyDescent="0.25">
      <c r="A73" s="350" t="s">
        <v>181</v>
      </c>
      <c r="B73" s="353" t="s">
        <v>182</v>
      </c>
      <c r="C73" s="345" t="s">
        <v>136</v>
      </c>
      <c r="D73" s="61" t="s">
        <v>183</v>
      </c>
      <c r="E73" s="349" t="s">
        <v>184</v>
      </c>
      <c r="F73" s="345"/>
      <c r="G73" s="345"/>
      <c r="H73" s="345"/>
      <c r="I73" s="345"/>
      <c r="J73" s="345"/>
    </row>
    <row r="74" spans="1:10" customFormat="1" x14ac:dyDescent="0.25">
      <c r="A74" s="350"/>
      <c r="B74" s="353"/>
      <c r="C74" s="345"/>
      <c r="D74" s="61" t="s">
        <v>185</v>
      </c>
      <c r="E74" s="349"/>
      <c r="F74" s="345"/>
      <c r="G74" s="345"/>
      <c r="H74" s="345"/>
      <c r="I74" s="345"/>
      <c r="J74" s="345"/>
    </row>
    <row r="75" spans="1:10" customFormat="1" ht="28" x14ac:dyDescent="0.25">
      <c r="A75" s="350"/>
      <c r="B75" s="353"/>
      <c r="C75" s="345"/>
      <c r="D75" s="61" t="s">
        <v>186</v>
      </c>
      <c r="E75" s="349"/>
      <c r="F75" s="345"/>
      <c r="G75" s="345"/>
      <c r="H75" s="345"/>
      <c r="I75" s="345"/>
      <c r="J75" s="345"/>
    </row>
    <row r="76" spans="1:10" customFormat="1" x14ac:dyDescent="0.25">
      <c r="A76" s="350"/>
      <c r="B76" s="353"/>
      <c r="C76" s="345"/>
      <c r="D76" s="61" t="s">
        <v>187</v>
      </c>
      <c r="E76" s="349"/>
      <c r="F76" s="345"/>
      <c r="G76" s="345"/>
      <c r="H76" s="345"/>
      <c r="I76" s="345"/>
      <c r="J76" s="345"/>
    </row>
    <row r="77" spans="1:10" customFormat="1" x14ac:dyDescent="0.25">
      <c r="A77" s="350"/>
      <c r="B77" s="353" t="s">
        <v>188</v>
      </c>
      <c r="C77" s="345"/>
      <c r="D77" s="61" t="s">
        <v>40</v>
      </c>
      <c r="E77" s="349" t="s">
        <v>189</v>
      </c>
      <c r="F77" s="345"/>
      <c r="G77" s="345"/>
      <c r="H77" s="345"/>
      <c r="I77" s="345"/>
      <c r="J77" s="345"/>
    </row>
    <row r="78" spans="1:10" customFormat="1" x14ac:dyDescent="0.25">
      <c r="A78" s="350"/>
      <c r="B78" s="353"/>
      <c r="C78" s="345"/>
      <c r="D78" s="61" t="s">
        <v>190</v>
      </c>
      <c r="E78" s="349"/>
      <c r="F78" s="345"/>
      <c r="G78" s="345"/>
      <c r="H78" s="345"/>
      <c r="I78" s="345"/>
      <c r="J78" s="345"/>
    </row>
    <row r="79" spans="1:10" customFormat="1" ht="28" x14ac:dyDescent="0.25">
      <c r="A79" s="350"/>
      <c r="B79" s="353" t="s">
        <v>191</v>
      </c>
      <c r="C79" s="345"/>
      <c r="D79" s="61" t="s">
        <v>192</v>
      </c>
      <c r="E79" s="349" t="s">
        <v>189</v>
      </c>
      <c r="F79" s="345"/>
      <c r="G79" s="345"/>
      <c r="H79" s="345"/>
      <c r="I79" s="345"/>
      <c r="J79" s="345"/>
    </row>
    <row r="80" spans="1:10" customFormat="1" ht="28" x14ac:dyDescent="0.25">
      <c r="A80" s="350"/>
      <c r="B80" s="353"/>
      <c r="C80" s="345"/>
      <c r="D80" s="61" t="s">
        <v>193</v>
      </c>
      <c r="E80" s="349"/>
      <c r="F80" s="345"/>
      <c r="G80" s="345"/>
      <c r="H80" s="345"/>
      <c r="I80" s="345"/>
      <c r="J80" s="345"/>
    </row>
    <row r="81" spans="1:10" customFormat="1" ht="28" x14ac:dyDescent="0.25">
      <c r="A81" s="350"/>
      <c r="B81" s="353"/>
      <c r="C81" s="345"/>
      <c r="D81" s="61" t="s">
        <v>194</v>
      </c>
      <c r="E81" s="349"/>
      <c r="F81" s="345"/>
      <c r="G81" s="345"/>
      <c r="H81" s="345"/>
      <c r="I81" s="345"/>
      <c r="J81" s="345"/>
    </row>
    <row r="82" spans="1:10" customFormat="1" x14ac:dyDescent="0.25">
      <c r="A82" s="350"/>
      <c r="B82" s="353"/>
      <c r="C82" s="345"/>
      <c r="D82" s="61" t="s">
        <v>190</v>
      </c>
      <c r="E82" s="349"/>
      <c r="F82" s="345"/>
      <c r="G82" s="345"/>
      <c r="H82" s="345"/>
      <c r="I82" s="345"/>
      <c r="J82" s="345"/>
    </row>
    <row r="83" spans="1:10" customFormat="1" ht="28" x14ac:dyDescent="0.25">
      <c r="A83" s="350"/>
      <c r="B83" s="61" t="s">
        <v>195</v>
      </c>
      <c r="C83" s="345"/>
      <c r="D83" s="61" t="s">
        <v>196</v>
      </c>
      <c r="E83" s="69" t="s">
        <v>197</v>
      </c>
      <c r="F83" s="345"/>
      <c r="G83" s="345"/>
      <c r="H83" s="345"/>
      <c r="I83" s="345"/>
      <c r="J83" s="345"/>
    </row>
    <row r="84" spans="1:10" customFormat="1" ht="28" x14ac:dyDescent="0.25">
      <c r="A84" s="350"/>
      <c r="B84" s="61" t="s">
        <v>198</v>
      </c>
      <c r="C84" s="345"/>
      <c r="D84" s="61" t="s">
        <v>199</v>
      </c>
      <c r="E84" s="69" t="s">
        <v>197</v>
      </c>
      <c r="F84" s="345"/>
      <c r="G84" s="345"/>
      <c r="H84" s="345"/>
      <c r="I84" s="345"/>
      <c r="J84" s="345"/>
    </row>
    <row r="85" spans="1:10" x14ac:dyDescent="0.25">
      <c r="A85" s="391" t="s">
        <v>200</v>
      </c>
      <c r="B85" s="391"/>
      <c r="C85" s="391"/>
      <c r="D85" s="391"/>
      <c r="E85" s="391"/>
      <c r="F85" s="391"/>
      <c r="G85" s="391"/>
      <c r="H85" s="391"/>
      <c r="I85" s="391"/>
      <c r="J85" s="391"/>
    </row>
    <row r="86" spans="1:10" x14ac:dyDescent="0.25">
      <c r="A86" s="346" t="s">
        <v>201</v>
      </c>
      <c r="B86" s="346"/>
      <c r="C86" s="346"/>
      <c r="D86" s="346"/>
      <c r="E86" s="346"/>
      <c r="F86" s="346"/>
      <c r="G86" s="346"/>
      <c r="H86" s="346"/>
      <c r="I86" s="346"/>
      <c r="J86" s="346"/>
    </row>
  </sheetData>
  <mergeCells count="83">
    <mergeCell ref="I4:J5"/>
    <mergeCell ref="I6:J7"/>
    <mergeCell ref="I8:J9"/>
    <mergeCell ref="I30:J31"/>
    <mergeCell ref="I32:J37"/>
    <mergeCell ref="F47:H84"/>
    <mergeCell ref="I47:J64"/>
    <mergeCell ref="I65:J72"/>
    <mergeCell ref="I73:J84"/>
    <mergeCell ref="I38:J41"/>
    <mergeCell ref="I42:J44"/>
    <mergeCell ref="I45:J46"/>
    <mergeCell ref="I11:I21"/>
    <mergeCell ref="I22:I25"/>
    <mergeCell ref="J11:J21"/>
    <mergeCell ref="J22:J25"/>
    <mergeCell ref="I26:J29"/>
    <mergeCell ref="F38:F46"/>
    <mergeCell ref="H4:H5"/>
    <mergeCell ref="H6:H7"/>
    <mergeCell ref="H8:H9"/>
    <mergeCell ref="H11:H21"/>
    <mergeCell ref="H22:H25"/>
    <mergeCell ref="H26:H29"/>
    <mergeCell ref="H30:H31"/>
    <mergeCell ref="H32:H37"/>
    <mergeCell ref="H38:H46"/>
    <mergeCell ref="E63:E64"/>
    <mergeCell ref="E71:E72"/>
    <mergeCell ref="E73:E76"/>
    <mergeCell ref="E77:E78"/>
    <mergeCell ref="E79:E82"/>
    <mergeCell ref="D18:D19"/>
    <mergeCell ref="E47:E52"/>
    <mergeCell ref="E53:E56"/>
    <mergeCell ref="E57:E58"/>
    <mergeCell ref="E59:E62"/>
    <mergeCell ref="B71:B72"/>
    <mergeCell ref="B73:B76"/>
    <mergeCell ref="B77:B78"/>
    <mergeCell ref="B79:B82"/>
    <mergeCell ref="C4:C5"/>
    <mergeCell ref="C6:C7"/>
    <mergeCell ref="C8:C9"/>
    <mergeCell ref="C11:C21"/>
    <mergeCell ref="C22:C25"/>
    <mergeCell ref="C26:C37"/>
    <mergeCell ref="C38:C46"/>
    <mergeCell ref="C47:C64"/>
    <mergeCell ref="C65:C72"/>
    <mergeCell ref="C73:C84"/>
    <mergeCell ref="A86:J86"/>
    <mergeCell ref="A3:A9"/>
    <mergeCell ref="A10:A21"/>
    <mergeCell ref="A22:A25"/>
    <mergeCell ref="A26:A37"/>
    <mergeCell ref="A38:A46"/>
    <mergeCell ref="A47:A64"/>
    <mergeCell ref="A65:A72"/>
    <mergeCell ref="A73:A84"/>
    <mergeCell ref="B4:B5"/>
    <mergeCell ref="B6:B7"/>
    <mergeCell ref="B8:B9"/>
    <mergeCell ref="B11:B21"/>
    <mergeCell ref="B22:B25"/>
    <mergeCell ref="B26:B29"/>
    <mergeCell ref="B30:B31"/>
    <mergeCell ref="A1:J1"/>
    <mergeCell ref="I2:J2"/>
    <mergeCell ref="I3:J3"/>
    <mergeCell ref="I10:J10"/>
    <mergeCell ref="A85:J85"/>
    <mergeCell ref="B32:B37"/>
    <mergeCell ref="B38:B41"/>
    <mergeCell ref="B42:B44"/>
    <mergeCell ref="B45:B46"/>
    <mergeCell ref="B47:B52"/>
    <mergeCell ref="B53:B56"/>
    <mergeCell ref="B57:B58"/>
    <mergeCell ref="B59:B62"/>
    <mergeCell ref="B63:B64"/>
    <mergeCell ref="B65:B66"/>
    <mergeCell ref="B67:B69"/>
  </mergeCells>
  <phoneticPr fontId="45" type="noConversion"/>
  <pageMargins left="0.74803149606299202" right="0.74803149606299202" top="0.98425196850393704" bottom="0.98425196850393704" header="0.511811023622047" footer="0.511811023622047"/>
  <pageSetup paperSize="9" scale="85"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19"/>
  <sheetViews>
    <sheetView workbookViewId="0">
      <selection sqref="A1:J94"/>
    </sheetView>
  </sheetViews>
  <sheetFormatPr defaultColWidth="9" defaultRowHeight="14" x14ac:dyDescent="0.25"/>
  <cols>
    <col min="1" max="1" width="5.26953125" customWidth="1"/>
    <col min="2" max="2" width="27.26953125" customWidth="1"/>
    <col min="3" max="3" width="29.36328125" customWidth="1"/>
    <col min="4" max="4" width="7.08984375" customWidth="1"/>
    <col min="5" max="6" width="14.08984375" customWidth="1"/>
    <col min="8" max="8" width="11" customWidth="1"/>
  </cols>
  <sheetData>
    <row r="1" spans="1:9" x14ac:dyDescent="0.25">
      <c r="A1" s="395" t="s">
        <v>963</v>
      </c>
      <c r="B1" s="395"/>
      <c r="C1" s="395"/>
      <c r="D1" s="395"/>
      <c r="E1" s="395"/>
      <c r="F1" s="395"/>
      <c r="G1" s="395"/>
      <c r="H1" s="395"/>
      <c r="I1" s="395"/>
    </row>
    <row r="2" spans="1:9" x14ac:dyDescent="0.25">
      <c r="A2" s="258" t="s">
        <v>204</v>
      </c>
      <c r="B2" s="258" t="s">
        <v>552</v>
      </c>
      <c r="C2" s="258" t="s">
        <v>206</v>
      </c>
      <c r="D2" s="258" t="s">
        <v>207</v>
      </c>
      <c r="E2" s="258" t="s">
        <v>964</v>
      </c>
      <c r="F2" s="258" t="s">
        <v>965</v>
      </c>
      <c r="G2" s="258" t="s">
        <v>210</v>
      </c>
      <c r="H2" s="258" t="s">
        <v>211</v>
      </c>
      <c r="I2" s="258" t="s">
        <v>212</v>
      </c>
    </row>
    <row r="3" spans="1:9" ht="15" x14ac:dyDescent="0.25">
      <c r="A3" s="258">
        <v>1</v>
      </c>
      <c r="B3" s="284" t="s">
        <v>966</v>
      </c>
      <c r="C3" s="258" t="s">
        <v>967</v>
      </c>
      <c r="D3" s="258" t="s">
        <v>267</v>
      </c>
      <c r="E3" s="258" t="s">
        <v>968</v>
      </c>
      <c r="F3" s="258">
        <v>27</v>
      </c>
      <c r="G3" s="285">
        <v>52</v>
      </c>
      <c r="H3" s="258" t="s">
        <v>216</v>
      </c>
      <c r="I3" s="284">
        <v>60</v>
      </c>
    </row>
    <row r="4" spans="1:9" ht="15" x14ac:dyDescent="0.25">
      <c r="A4" s="258">
        <v>2</v>
      </c>
      <c r="B4" s="284" t="s">
        <v>969</v>
      </c>
      <c r="C4" s="258" t="s">
        <v>970</v>
      </c>
      <c r="D4" s="258" t="s">
        <v>219</v>
      </c>
      <c r="E4" s="258" t="s">
        <v>971</v>
      </c>
      <c r="F4" s="258">
        <v>5</v>
      </c>
      <c r="G4" s="285">
        <v>8</v>
      </c>
      <c r="H4" s="258" t="s">
        <v>216</v>
      </c>
      <c r="I4" s="284">
        <v>16</v>
      </c>
    </row>
    <row r="5" spans="1:9" ht="15" x14ac:dyDescent="0.25">
      <c r="A5" s="258">
        <v>3</v>
      </c>
      <c r="B5" s="284" t="s">
        <v>972</v>
      </c>
      <c r="C5" s="258" t="s">
        <v>973</v>
      </c>
      <c r="D5" s="258" t="s">
        <v>267</v>
      </c>
      <c r="E5" s="258" t="s">
        <v>974</v>
      </c>
      <c r="F5" s="258" t="s">
        <v>975</v>
      </c>
      <c r="G5" s="285">
        <v>36</v>
      </c>
      <c r="H5" s="258" t="s">
        <v>216</v>
      </c>
      <c r="I5" s="284">
        <v>54</v>
      </c>
    </row>
    <row r="6" spans="1:9" ht="15" x14ac:dyDescent="0.25">
      <c r="A6" s="258">
        <v>4</v>
      </c>
      <c r="B6" s="284" t="s">
        <v>976</v>
      </c>
      <c r="C6" s="258" t="s">
        <v>977</v>
      </c>
      <c r="D6" s="258" t="s">
        <v>219</v>
      </c>
      <c r="E6" s="258" t="s">
        <v>978</v>
      </c>
      <c r="F6" s="258">
        <v>6</v>
      </c>
      <c r="G6" s="285">
        <v>10</v>
      </c>
      <c r="H6" s="258" t="s">
        <v>216</v>
      </c>
      <c r="I6" s="284">
        <v>14</v>
      </c>
    </row>
    <row r="7" spans="1:9" ht="15" x14ac:dyDescent="0.25">
      <c r="A7" s="258">
        <v>5</v>
      </c>
      <c r="B7" s="284" t="s">
        <v>979</v>
      </c>
      <c r="C7" s="258" t="s">
        <v>980</v>
      </c>
      <c r="D7" s="258" t="s">
        <v>219</v>
      </c>
      <c r="E7" s="258" t="s">
        <v>981</v>
      </c>
      <c r="F7" s="286" t="s">
        <v>982</v>
      </c>
      <c r="G7" s="285">
        <v>39</v>
      </c>
      <c r="H7" s="258" t="s">
        <v>216</v>
      </c>
      <c r="I7" s="284">
        <v>52</v>
      </c>
    </row>
    <row r="8" spans="1:9" ht="15" x14ac:dyDescent="0.25">
      <c r="A8" s="258">
        <v>7</v>
      </c>
      <c r="B8" s="284" t="s">
        <v>983</v>
      </c>
      <c r="C8" s="258" t="s">
        <v>984</v>
      </c>
      <c r="D8" s="258" t="s">
        <v>215</v>
      </c>
      <c r="E8" s="258" t="s">
        <v>985</v>
      </c>
      <c r="F8" s="258">
        <v>3</v>
      </c>
      <c r="G8" s="284">
        <v>8</v>
      </c>
      <c r="H8" s="258" t="s">
        <v>216</v>
      </c>
      <c r="I8" s="284">
        <v>24</v>
      </c>
    </row>
    <row r="9" spans="1:9" ht="15" x14ac:dyDescent="0.25">
      <c r="A9" s="258">
        <v>8</v>
      </c>
      <c r="B9" s="284" t="s">
        <v>986</v>
      </c>
      <c r="C9" s="258" t="s">
        <v>987</v>
      </c>
      <c r="D9" s="258" t="s">
        <v>215</v>
      </c>
      <c r="E9" s="258" t="s">
        <v>985</v>
      </c>
      <c r="F9" s="258">
        <v>3</v>
      </c>
      <c r="G9" s="284">
        <v>8</v>
      </c>
      <c r="H9" s="258" t="s">
        <v>216</v>
      </c>
      <c r="I9" s="284">
        <v>24</v>
      </c>
    </row>
    <row r="10" spans="1:9" ht="15" x14ac:dyDescent="0.25">
      <c r="A10" s="258">
        <v>9</v>
      </c>
      <c r="B10" s="284" t="s">
        <v>988</v>
      </c>
      <c r="C10" s="258" t="s">
        <v>989</v>
      </c>
      <c r="D10" s="258" t="s">
        <v>215</v>
      </c>
      <c r="E10" s="258" t="s">
        <v>990</v>
      </c>
      <c r="F10" s="258">
        <v>2</v>
      </c>
      <c r="G10" s="284">
        <v>6</v>
      </c>
      <c r="H10" s="258" t="s">
        <v>216</v>
      </c>
      <c r="I10" s="284">
        <v>18</v>
      </c>
    </row>
    <row r="11" spans="1:9" ht="15" x14ac:dyDescent="0.25">
      <c r="A11" s="258">
        <v>10</v>
      </c>
      <c r="B11" s="284" t="s">
        <v>991</v>
      </c>
      <c r="C11" s="258" t="s">
        <v>992</v>
      </c>
      <c r="D11" s="258" t="s">
        <v>215</v>
      </c>
      <c r="E11" s="258" t="s">
        <v>993</v>
      </c>
      <c r="F11" s="258">
        <v>4</v>
      </c>
      <c r="G11" s="284">
        <v>15</v>
      </c>
      <c r="H11" s="258" t="s">
        <v>216</v>
      </c>
      <c r="I11" s="284">
        <v>35</v>
      </c>
    </row>
    <row r="12" spans="1:9" ht="15" x14ac:dyDescent="0.25">
      <c r="A12" s="258">
        <v>11</v>
      </c>
      <c r="B12" s="284" t="s">
        <v>994</v>
      </c>
      <c r="C12" s="258" t="s">
        <v>995</v>
      </c>
      <c r="D12" s="258" t="s">
        <v>267</v>
      </c>
      <c r="E12" s="258" t="s">
        <v>996</v>
      </c>
      <c r="F12" s="258">
        <v>19</v>
      </c>
      <c r="G12" s="284">
        <v>72</v>
      </c>
      <c r="H12" s="258" t="s">
        <v>216</v>
      </c>
      <c r="I12" s="284">
        <v>88</v>
      </c>
    </row>
    <row r="13" spans="1:9" ht="15" x14ac:dyDescent="0.25">
      <c r="A13" s="258">
        <v>12</v>
      </c>
      <c r="B13" s="284" t="s">
        <v>997</v>
      </c>
      <c r="C13" s="258" t="s">
        <v>998</v>
      </c>
      <c r="D13" s="258" t="s">
        <v>215</v>
      </c>
      <c r="E13" s="258" t="s">
        <v>999</v>
      </c>
      <c r="F13" s="258">
        <v>3</v>
      </c>
      <c r="G13" s="284">
        <v>4</v>
      </c>
      <c r="H13" s="258" t="s">
        <v>216</v>
      </c>
      <c r="I13" s="284">
        <v>8</v>
      </c>
    </row>
    <row r="14" spans="1:9" ht="15" x14ac:dyDescent="0.25">
      <c r="A14" s="258">
        <v>13</v>
      </c>
      <c r="B14" s="284" t="s">
        <v>1000</v>
      </c>
      <c r="C14" s="258" t="s">
        <v>1001</v>
      </c>
      <c r="D14" s="258" t="s">
        <v>267</v>
      </c>
      <c r="E14" s="258" t="s">
        <v>1002</v>
      </c>
      <c r="F14" s="258" t="s">
        <v>1003</v>
      </c>
      <c r="G14" s="284">
        <v>158</v>
      </c>
      <c r="H14" s="258" t="s">
        <v>216</v>
      </c>
      <c r="I14" s="284">
        <v>174</v>
      </c>
    </row>
    <row r="15" spans="1:9" ht="15" x14ac:dyDescent="0.25">
      <c r="A15" s="258">
        <v>14</v>
      </c>
      <c r="B15" s="284" t="s">
        <v>1004</v>
      </c>
      <c r="C15" s="258" t="s">
        <v>1005</v>
      </c>
      <c r="D15" s="258" t="s">
        <v>215</v>
      </c>
      <c r="E15" s="258" t="s">
        <v>1006</v>
      </c>
      <c r="F15" s="258">
        <v>2</v>
      </c>
      <c r="G15" s="284">
        <v>4</v>
      </c>
      <c r="H15" s="258" t="s">
        <v>216</v>
      </c>
      <c r="I15" s="284">
        <v>12</v>
      </c>
    </row>
    <row r="16" spans="1:9" ht="15" x14ac:dyDescent="0.25">
      <c r="A16" s="258">
        <v>15</v>
      </c>
      <c r="B16" s="284" t="s">
        <v>1007</v>
      </c>
      <c r="C16" s="258" t="s">
        <v>1008</v>
      </c>
      <c r="D16" s="258" t="s">
        <v>219</v>
      </c>
      <c r="E16" s="258" t="s">
        <v>1009</v>
      </c>
      <c r="F16" s="258">
        <v>3</v>
      </c>
      <c r="G16" s="284">
        <v>8</v>
      </c>
      <c r="H16" s="258" t="s">
        <v>216</v>
      </c>
      <c r="I16" s="284">
        <v>32</v>
      </c>
    </row>
    <row r="17" spans="1:9" ht="15" x14ac:dyDescent="0.25">
      <c r="A17" s="258">
        <v>16</v>
      </c>
      <c r="B17" s="284" t="s">
        <v>1010</v>
      </c>
      <c r="C17" s="258" t="s">
        <v>1011</v>
      </c>
      <c r="D17" s="258" t="s">
        <v>219</v>
      </c>
      <c r="E17" s="258" t="s">
        <v>1009</v>
      </c>
      <c r="F17" s="258">
        <v>3</v>
      </c>
      <c r="G17" s="284">
        <v>8</v>
      </c>
      <c r="H17" s="258" t="s">
        <v>216</v>
      </c>
      <c r="I17" s="284">
        <v>32</v>
      </c>
    </row>
    <row r="18" spans="1:9" ht="15" x14ac:dyDescent="0.25">
      <c r="A18" s="258">
        <v>17</v>
      </c>
      <c r="B18" s="284" t="s">
        <v>1012</v>
      </c>
      <c r="C18" s="258" t="s">
        <v>1013</v>
      </c>
      <c r="D18" s="258" t="s">
        <v>215</v>
      </c>
      <c r="E18" s="258" t="s">
        <v>1014</v>
      </c>
      <c r="F18" s="258">
        <v>1</v>
      </c>
      <c r="G18" s="284">
        <v>0</v>
      </c>
      <c r="H18" s="258" t="s">
        <v>216</v>
      </c>
      <c r="I18" s="284">
        <v>16</v>
      </c>
    </row>
    <row r="19" spans="1:9" ht="15" x14ac:dyDescent="0.25">
      <c r="A19" s="258">
        <v>18</v>
      </c>
      <c r="B19" s="284" t="s">
        <v>1015</v>
      </c>
      <c r="C19" s="258" t="s">
        <v>1016</v>
      </c>
      <c r="D19" s="258" t="s">
        <v>219</v>
      </c>
      <c r="E19" s="258" t="s">
        <v>978</v>
      </c>
      <c r="F19" s="258">
        <v>6</v>
      </c>
      <c r="G19" s="284">
        <v>20</v>
      </c>
      <c r="H19" s="258" t="s">
        <v>216</v>
      </c>
      <c r="I19" s="284">
        <v>28</v>
      </c>
    </row>
  </sheetData>
  <mergeCells count="1">
    <mergeCell ref="A1:I1"/>
  </mergeCells>
  <phoneticPr fontId="45" type="noConversion"/>
  <pageMargins left="0.74803149606299202" right="0.74803149606299202" top="0.98425196850393704" bottom="0.98425196850393704" header="0.511811023622047" footer="0.511811023622047"/>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158"/>
  <sheetViews>
    <sheetView workbookViewId="0">
      <selection activeCell="L11" sqref="L11"/>
    </sheetView>
  </sheetViews>
  <sheetFormatPr defaultColWidth="9" defaultRowHeight="14" x14ac:dyDescent="0.25"/>
  <cols>
    <col min="1" max="9" width="12.6328125" customWidth="1"/>
  </cols>
  <sheetData>
    <row r="1" spans="1:9" ht="17.5" x14ac:dyDescent="0.25">
      <c r="A1" s="420" t="s">
        <v>1086</v>
      </c>
      <c r="B1" s="420"/>
      <c r="C1" s="420"/>
      <c r="D1" s="420"/>
      <c r="E1" s="420"/>
      <c r="F1" s="420"/>
      <c r="G1" s="420"/>
      <c r="H1" s="420"/>
      <c r="I1" s="420"/>
    </row>
    <row r="2" spans="1:9" x14ac:dyDescent="0.25">
      <c r="A2" s="71" t="s">
        <v>204</v>
      </c>
      <c r="B2" s="71" t="s">
        <v>552</v>
      </c>
      <c r="C2" s="71" t="s">
        <v>206</v>
      </c>
      <c r="D2" s="71" t="s">
        <v>207</v>
      </c>
      <c r="E2" s="71" t="s">
        <v>208</v>
      </c>
      <c r="F2" s="71" t="s">
        <v>209</v>
      </c>
      <c r="G2" s="71" t="s">
        <v>210</v>
      </c>
      <c r="H2" s="71" t="s">
        <v>211</v>
      </c>
      <c r="I2" s="71" t="s">
        <v>212</v>
      </c>
    </row>
    <row r="3" spans="1:9" ht="28" x14ac:dyDescent="0.25">
      <c r="A3" s="71">
        <v>1</v>
      </c>
      <c r="B3" s="72" t="s">
        <v>1087</v>
      </c>
      <c r="C3" s="72" t="s">
        <v>1088</v>
      </c>
      <c r="D3" s="72" t="s">
        <v>215</v>
      </c>
      <c r="E3" s="72">
        <v>80.8</v>
      </c>
      <c r="F3" s="72">
        <v>3</v>
      </c>
      <c r="G3" s="253">
        <v>8</v>
      </c>
      <c r="H3" s="71" t="s">
        <v>216</v>
      </c>
      <c r="I3" s="253">
        <v>24</v>
      </c>
    </row>
    <row r="4" spans="1:9" x14ac:dyDescent="0.25">
      <c r="A4" s="71">
        <v>2</v>
      </c>
      <c r="B4" s="72" t="s">
        <v>1047</v>
      </c>
      <c r="C4" s="72" t="s">
        <v>1089</v>
      </c>
      <c r="D4" s="72" t="s">
        <v>219</v>
      </c>
      <c r="E4" s="72">
        <v>108.06</v>
      </c>
      <c r="F4" s="72">
        <v>3</v>
      </c>
      <c r="G4" s="253">
        <v>4</v>
      </c>
      <c r="H4" s="71" t="s">
        <v>216</v>
      </c>
      <c r="I4" s="253">
        <v>12</v>
      </c>
    </row>
    <row r="5" spans="1:9" x14ac:dyDescent="0.25">
      <c r="A5" s="71">
        <v>3</v>
      </c>
      <c r="B5" s="72" t="s">
        <v>1090</v>
      </c>
      <c r="C5" s="72" t="s">
        <v>1091</v>
      </c>
      <c r="D5" s="72" t="s">
        <v>215</v>
      </c>
      <c r="E5" s="72">
        <v>43.26</v>
      </c>
      <c r="F5" s="72">
        <v>3</v>
      </c>
      <c r="G5" s="253">
        <v>8</v>
      </c>
      <c r="H5" s="71" t="s">
        <v>216</v>
      </c>
      <c r="I5" s="253">
        <v>24</v>
      </c>
    </row>
    <row r="6" spans="1:9" x14ac:dyDescent="0.25">
      <c r="A6" s="71">
        <v>4</v>
      </c>
      <c r="B6" s="72" t="s">
        <v>1047</v>
      </c>
      <c r="C6" s="72" t="s">
        <v>1092</v>
      </c>
      <c r="D6" s="72" t="s">
        <v>219</v>
      </c>
      <c r="E6" s="72">
        <v>108.06</v>
      </c>
      <c r="F6" s="72">
        <v>3</v>
      </c>
      <c r="G6" s="253">
        <v>8</v>
      </c>
      <c r="H6" s="71" t="s">
        <v>216</v>
      </c>
      <c r="I6" s="253">
        <v>8</v>
      </c>
    </row>
    <row r="7" spans="1:9" x14ac:dyDescent="0.25">
      <c r="A7" s="71">
        <v>5</v>
      </c>
      <c r="B7" s="72" t="s">
        <v>1047</v>
      </c>
      <c r="C7" s="72" t="s">
        <v>1093</v>
      </c>
      <c r="D7" s="72" t="s">
        <v>219</v>
      </c>
      <c r="E7" s="72">
        <v>108.06</v>
      </c>
      <c r="F7" s="72">
        <v>3</v>
      </c>
      <c r="G7" s="253">
        <v>8</v>
      </c>
      <c r="H7" s="71" t="s">
        <v>216</v>
      </c>
      <c r="I7" s="253">
        <v>8</v>
      </c>
    </row>
    <row r="8" spans="1:9" x14ac:dyDescent="0.25">
      <c r="A8" s="71">
        <v>6</v>
      </c>
      <c r="B8" s="72" t="s">
        <v>1047</v>
      </c>
      <c r="C8" s="72" t="s">
        <v>1094</v>
      </c>
      <c r="D8" s="72" t="s">
        <v>219</v>
      </c>
      <c r="E8" s="72">
        <v>108.06</v>
      </c>
      <c r="F8" s="72">
        <v>3</v>
      </c>
      <c r="G8" s="253">
        <v>8</v>
      </c>
      <c r="H8" s="71" t="s">
        <v>216</v>
      </c>
      <c r="I8" s="253">
        <v>8</v>
      </c>
    </row>
    <row r="9" spans="1:9" x14ac:dyDescent="0.25">
      <c r="A9" s="71">
        <v>7</v>
      </c>
      <c r="B9" s="72" t="s">
        <v>1047</v>
      </c>
      <c r="C9" s="72" t="s">
        <v>1095</v>
      </c>
      <c r="D9" s="72" t="s">
        <v>219</v>
      </c>
      <c r="E9" s="72">
        <v>666.32</v>
      </c>
      <c r="F9" s="72">
        <v>22</v>
      </c>
      <c r="G9" s="253">
        <v>84</v>
      </c>
      <c r="H9" s="71" t="s">
        <v>216</v>
      </c>
      <c r="I9" s="253">
        <v>100</v>
      </c>
    </row>
    <row r="10" spans="1:9" x14ac:dyDescent="0.25">
      <c r="A10" s="71">
        <v>8</v>
      </c>
      <c r="B10" s="72" t="s">
        <v>1047</v>
      </c>
      <c r="C10" s="72" t="s">
        <v>1096</v>
      </c>
      <c r="D10" s="72" t="s">
        <v>219</v>
      </c>
      <c r="E10" s="72">
        <v>108.06</v>
      </c>
      <c r="F10" s="72">
        <v>3</v>
      </c>
      <c r="G10" s="253">
        <v>4</v>
      </c>
      <c r="H10" s="71" t="s">
        <v>216</v>
      </c>
      <c r="I10" s="253">
        <v>12</v>
      </c>
    </row>
    <row r="11" spans="1:9" x14ac:dyDescent="0.25">
      <c r="A11" s="71">
        <v>9</v>
      </c>
      <c r="B11" s="72" t="s">
        <v>1097</v>
      </c>
      <c r="C11" s="72" t="s">
        <v>1098</v>
      </c>
      <c r="D11" s="72" t="s">
        <v>219</v>
      </c>
      <c r="E11" s="72">
        <v>116</v>
      </c>
      <c r="F11" s="72">
        <v>3</v>
      </c>
      <c r="G11" s="253">
        <v>4</v>
      </c>
      <c r="H11" s="71" t="s">
        <v>216</v>
      </c>
      <c r="I11" s="253">
        <v>20</v>
      </c>
    </row>
    <row r="12" spans="1:9" ht="28" x14ac:dyDescent="0.25">
      <c r="A12" s="71">
        <v>10</v>
      </c>
      <c r="B12" s="72" t="s">
        <v>1099</v>
      </c>
      <c r="C12" s="72" t="s">
        <v>1100</v>
      </c>
      <c r="D12" s="72" t="s">
        <v>215</v>
      </c>
      <c r="E12" s="72">
        <v>52.46</v>
      </c>
      <c r="F12" s="72">
        <v>3</v>
      </c>
      <c r="G12" s="253">
        <v>12</v>
      </c>
      <c r="H12" s="71" t="s">
        <v>216</v>
      </c>
      <c r="I12" s="253">
        <v>36</v>
      </c>
    </row>
    <row r="13" spans="1:9" x14ac:dyDescent="0.25">
      <c r="A13" s="71">
        <v>11</v>
      </c>
      <c r="B13" s="72" t="s">
        <v>1047</v>
      </c>
      <c r="C13" s="72" t="s">
        <v>1101</v>
      </c>
      <c r="D13" s="72" t="s">
        <v>219</v>
      </c>
      <c r="E13" s="72">
        <v>108.06</v>
      </c>
      <c r="F13" s="72">
        <v>3</v>
      </c>
      <c r="G13" s="253">
        <v>4</v>
      </c>
      <c r="H13" s="71" t="s">
        <v>216</v>
      </c>
      <c r="I13" s="253">
        <v>12</v>
      </c>
    </row>
    <row r="14" spans="1:9" x14ac:dyDescent="0.25">
      <c r="A14" s="71">
        <v>12</v>
      </c>
      <c r="B14" s="72" t="s">
        <v>1102</v>
      </c>
      <c r="C14" s="72" t="s">
        <v>1103</v>
      </c>
      <c r="D14" s="72" t="s">
        <v>267</v>
      </c>
      <c r="E14" s="72">
        <v>1146.32</v>
      </c>
      <c r="F14" s="72">
        <v>38</v>
      </c>
      <c r="G14" s="253">
        <v>148</v>
      </c>
      <c r="H14" s="71" t="s">
        <v>216</v>
      </c>
      <c r="I14" s="253">
        <v>164</v>
      </c>
    </row>
    <row r="15" spans="1:9" x14ac:dyDescent="0.25">
      <c r="A15" s="71">
        <v>13</v>
      </c>
      <c r="B15" s="72" t="s">
        <v>1047</v>
      </c>
      <c r="C15" s="72" t="s">
        <v>1104</v>
      </c>
      <c r="D15" s="72" t="s">
        <v>219</v>
      </c>
      <c r="E15" s="72">
        <v>108.06</v>
      </c>
      <c r="F15" s="72">
        <v>3</v>
      </c>
      <c r="G15" s="253">
        <v>4</v>
      </c>
      <c r="H15" s="71" t="s">
        <v>216</v>
      </c>
      <c r="I15" s="253">
        <v>12</v>
      </c>
    </row>
    <row r="16" spans="1:9" x14ac:dyDescent="0.25">
      <c r="A16" s="71">
        <v>14</v>
      </c>
      <c r="B16" s="72" t="s">
        <v>1047</v>
      </c>
      <c r="C16" s="72" t="s">
        <v>1105</v>
      </c>
      <c r="D16" s="72" t="s">
        <v>219</v>
      </c>
      <c r="E16" s="72">
        <v>108.06</v>
      </c>
      <c r="F16" s="72">
        <v>3</v>
      </c>
      <c r="G16" s="253">
        <v>4</v>
      </c>
      <c r="H16" s="71" t="s">
        <v>216</v>
      </c>
      <c r="I16" s="253">
        <v>12</v>
      </c>
    </row>
    <row r="17" spans="1:9" x14ac:dyDescent="0.25">
      <c r="A17" s="71">
        <v>15</v>
      </c>
      <c r="B17" s="72" t="s">
        <v>1047</v>
      </c>
      <c r="C17" s="72" t="s">
        <v>1106</v>
      </c>
      <c r="D17" s="72" t="s">
        <v>219</v>
      </c>
      <c r="E17" s="72">
        <v>108.06</v>
      </c>
      <c r="F17" s="72">
        <v>3</v>
      </c>
      <c r="G17" s="253">
        <v>4</v>
      </c>
      <c r="H17" s="71" t="s">
        <v>216</v>
      </c>
      <c r="I17" s="253">
        <v>12</v>
      </c>
    </row>
    <row r="18" spans="1:9" ht="28" x14ac:dyDescent="0.25">
      <c r="A18" s="71">
        <v>16</v>
      </c>
      <c r="B18" s="72" t="s">
        <v>1107</v>
      </c>
      <c r="C18" s="72" t="s">
        <v>1108</v>
      </c>
      <c r="D18" s="72" t="s">
        <v>219</v>
      </c>
      <c r="E18" s="72">
        <v>148.06</v>
      </c>
      <c r="F18" s="72">
        <v>4</v>
      </c>
      <c r="G18" s="253">
        <v>24</v>
      </c>
      <c r="H18" s="71" t="s">
        <v>216</v>
      </c>
      <c r="I18" s="253">
        <v>36</v>
      </c>
    </row>
    <row r="19" spans="1:9" x14ac:dyDescent="0.25">
      <c r="A19" s="71">
        <v>17</v>
      </c>
      <c r="B19" s="72" t="s">
        <v>1109</v>
      </c>
      <c r="C19" s="72" t="s">
        <v>1110</v>
      </c>
      <c r="D19" s="72" t="s">
        <v>215</v>
      </c>
      <c r="E19" s="72">
        <v>43.26</v>
      </c>
      <c r="F19" s="72">
        <v>3</v>
      </c>
      <c r="G19" s="253">
        <v>8</v>
      </c>
      <c r="H19" s="71" t="s">
        <v>216</v>
      </c>
      <c r="I19" s="253">
        <v>24</v>
      </c>
    </row>
    <row r="20" spans="1:9" x14ac:dyDescent="0.25">
      <c r="A20" s="71">
        <v>18</v>
      </c>
      <c r="B20" s="72" t="s">
        <v>1047</v>
      </c>
      <c r="C20" s="72" t="s">
        <v>1111</v>
      </c>
      <c r="D20" s="72" t="s">
        <v>215</v>
      </c>
      <c r="E20" s="72">
        <v>65</v>
      </c>
      <c r="F20" s="72">
        <v>3</v>
      </c>
      <c r="G20" s="253">
        <v>12</v>
      </c>
      <c r="H20" s="71" t="s">
        <v>216</v>
      </c>
      <c r="I20" s="253">
        <v>36</v>
      </c>
    </row>
    <row r="21" spans="1:9" x14ac:dyDescent="0.25">
      <c r="A21" s="71">
        <v>19</v>
      </c>
      <c r="B21" s="72" t="s">
        <v>1047</v>
      </c>
      <c r="C21" s="72" t="s">
        <v>1112</v>
      </c>
      <c r="D21" s="72" t="s">
        <v>219</v>
      </c>
      <c r="E21" s="72">
        <v>108.06</v>
      </c>
      <c r="F21" s="72">
        <v>3</v>
      </c>
      <c r="G21" s="253">
        <v>4</v>
      </c>
      <c r="H21" s="71" t="s">
        <v>216</v>
      </c>
      <c r="I21" s="253">
        <v>12</v>
      </c>
    </row>
    <row r="22" spans="1:9" x14ac:dyDescent="0.25">
      <c r="A22" s="71">
        <v>20</v>
      </c>
      <c r="B22" s="72" t="s">
        <v>1047</v>
      </c>
      <c r="C22" s="72" t="s">
        <v>1113</v>
      </c>
      <c r="D22" s="72" t="s">
        <v>219</v>
      </c>
      <c r="E22" s="72">
        <v>105</v>
      </c>
      <c r="F22" s="254" t="s">
        <v>1114</v>
      </c>
      <c r="G22" s="253">
        <v>24</v>
      </c>
      <c r="H22" s="71" t="s">
        <v>216</v>
      </c>
      <c r="I22" s="253">
        <v>48</v>
      </c>
    </row>
    <row r="23" spans="1:9" x14ac:dyDescent="0.25">
      <c r="A23" s="71">
        <v>21</v>
      </c>
      <c r="B23" s="72" t="s">
        <v>1047</v>
      </c>
      <c r="C23" s="72" t="s">
        <v>1115</v>
      </c>
      <c r="D23" s="72" t="s">
        <v>219</v>
      </c>
      <c r="E23" s="72">
        <v>108.06</v>
      </c>
      <c r="F23" s="72">
        <v>3</v>
      </c>
      <c r="G23" s="253">
        <v>8</v>
      </c>
      <c r="H23" s="71" t="s">
        <v>216</v>
      </c>
      <c r="I23" s="253">
        <v>8</v>
      </c>
    </row>
    <row r="24" spans="1:9" x14ac:dyDescent="0.25">
      <c r="A24" s="71">
        <v>22</v>
      </c>
      <c r="B24" s="72" t="s">
        <v>1116</v>
      </c>
      <c r="C24" s="72" t="s">
        <v>1117</v>
      </c>
      <c r="D24" s="72" t="s">
        <v>215</v>
      </c>
      <c r="E24" s="72">
        <v>96.34</v>
      </c>
      <c r="F24" s="72">
        <v>3</v>
      </c>
      <c r="G24" s="253">
        <v>10</v>
      </c>
      <c r="H24" s="71" t="s">
        <v>216</v>
      </c>
      <c r="I24" s="253">
        <v>30</v>
      </c>
    </row>
    <row r="25" spans="1:9" x14ac:dyDescent="0.25">
      <c r="A25" s="71">
        <v>23</v>
      </c>
      <c r="B25" s="72" t="s">
        <v>215</v>
      </c>
      <c r="C25" s="72" t="s">
        <v>1118</v>
      </c>
      <c r="D25" s="72" t="s">
        <v>215</v>
      </c>
      <c r="E25" s="72">
        <v>43.26</v>
      </c>
      <c r="F25" s="72">
        <v>3</v>
      </c>
      <c r="G25" s="253">
        <v>14</v>
      </c>
      <c r="H25" s="71" t="s">
        <v>216</v>
      </c>
      <c r="I25" s="253">
        <v>42</v>
      </c>
    </row>
    <row r="26" spans="1:9" x14ac:dyDescent="0.25">
      <c r="A26" s="71">
        <v>24</v>
      </c>
      <c r="B26" s="72" t="s">
        <v>215</v>
      </c>
      <c r="C26" s="72" t="s">
        <v>1119</v>
      </c>
      <c r="D26" s="72" t="s">
        <v>215</v>
      </c>
      <c r="E26" s="72">
        <v>52.46</v>
      </c>
      <c r="F26" s="72">
        <v>3</v>
      </c>
      <c r="G26" s="253">
        <v>12</v>
      </c>
      <c r="H26" s="71" t="s">
        <v>216</v>
      </c>
      <c r="I26" s="253">
        <v>36</v>
      </c>
    </row>
    <row r="27" spans="1:9" x14ac:dyDescent="0.25">
      <c r="A27" s="71">
        <v>25</v>
      </c>
      <c r="B27" s="72" t="s">
        <v>1047</v>
      </c>
      <c r="C27" s="72" t="s">
        <v>1120</v>
      </c>
      <c r="D27" s="72" t="s">
        <v>219</v>
      </c>
      <c r="E27" s="72">
        <v>108.06</v>
      </c>
      <c r="F27" s="72">
        <v>3</v>
      </c>
      <c r="G27" s="253">
        <v>4</v>
      </c>
      <c r="H27" s="71" t="s">
        <v>216</v>
      </c>
      <c r="I27" s="253">
        <v>12</v>
      </c>
    </row>
    <row r="28" spans="1:9" x14ac:dyDescent="0.25">
      <c r="A28" s="71">
        <v>26</v>
      </c>
      <c r="B28" s="72" t="s">
        <v>1047</v>
      </c>
      <c r="C28" s="72" t="s">
        <v>1121</v>
      </c>
      <c r="D28" s="72" t="s">
        <v>219</v>
      </c>
      <c r="E28" s="72">
        <v>108.06</v>
      </c>
      <c r="F28" s="72">
        <v>3</v>
      </c>
      <c r="G28" s="253">
        <v>4</v>
      </c>
      <c r="H28" s="71" t="s">
        <v>216</v>
      </c>
      <c r="I28" s="253">
        <v>12</v>
      </c>
    </row>
    <row r="29" spans="1:9" x14ac:dyDescent="0.25">
      <c r="A29" s="71">
        <v>27</v>
      </c>
      <c r="B29" s="72" t="s">
        <v>1047</v>
      </c>
      <c r="C29" s="72" t="s">
        <v>1122</v>
      </c>
      <c r="D29" s="72" t="s">
        <v>219</v>
      </c>
      <c r="E29" s="72">
        <v>108.06</v>
      </c>
      <c r="F29" s="72">
        <v>3</v>
      </c>
      <c r="G29" s="253">
        <v>4</v>
      </c>
      <c r="H29" s="71" t="s">
        <v>216</v>
      </c>
      <c r="I29" s="253">
        <v>12</v>
      </c>
    </row>
    <row r="30" spans="1:9" x14ac:dyDescent="0.25">
      <c r="A30" s="71">
        <v>28</v>
      </c>
      <c r="B30" s="72" t="s">
        <v>1047</v>
      </c>
      <c r="C30" s="72" t="s">
        <v>1123</v>
      </c>
      <c r="D30" s="72" t="s">
        <v>219</v>
      </c>
      <c r="E30" s="72">
        <v>105.6</v>
      </c>
      <c r="F30" s="72">
        <v>4</v>
      </c>
      <c r="G30" s="253">
        <v>12</v>
      </c>
      <c r="H30" s="71" t="s">
        <v>216</v>
      </c>
      <c r="I30" s="253">
        <v>28</v>
      </c>
    </row>
    <row r="31" spans="1:9" x14ac:dyDescent="0.25">
      <c r="A31" s="71">
        <v>29</v>
      </c>
      <c r="B31" s="72" t="s">
        <v>1116</v>
      </c>
      <c r="C31" s="72" t="s">
        <v>1124</v>
      </c>
      <c r="D31" s="72" t="s">
        <v>219</v>
      </c>
      <c r="E31" s="72">
        <v>116</v>
      </c>
      <c r="F31" s="72">
        <v>3</v>
      </c>
      <c r="G31" s="253">
        <v>16</v>
      </c>
      <c r="H31" s="71" t="s">
        <v>216</v>
      </c>
      <c r="I31" s="253">
        <v>16</v>
      </c>
    </row>
    <row r="32" spans="1:9" x14ac:dyDescent="0.25">
      <c r="A32" s="71">
        <v>30</v>
      </c>
      <c r="B32" s="72" t="s">
        <v>215</v>
      </c>
      <c r="C32" s="72" t="s">
        <v>1125</v>
      </c>
      <c r="D32" s="72" t="s">
        <v>215</v>
      </c>
      <c r="E32" s="72">
        <v>43.26</v>
      </c>
      <c r="F32" s="72">
        <v>3</v>
      </c>
      <c r="G32" s="253">
        <v>4</v>
      </c>
      <c r="H32" s="71" t="s">
        <v>216</v>
      </c>
      <c r="I32" s="253">
        <v>20</v>
      </c>
    </row>
    <row r="33" spans="1:9" x14ac:dyDescent="0.25">
      <c r="A33" s="71">
        <v>31</v>
      </c>
      <c r="B33" s="72" t="s">
        <v>215</v>
      </c>
      <c r="C33" s="72" t="s">
        <v>1126</v>
      </c>
      <c r="D33" s="72" t="s">
        <v>215</v>
      </c>
      <c r="E33" s="72">
        <v>43.26</v>
      </c>
      <c r="F33" s="72">
        <v>3</v>
      </c>
      <c r="G33" s="253">
        <v>24</v>
      </c>
      <c r="H33" s="71" t="s">
        <v>216</v>
      </c>
      <c r="I33" s="253">
        <v>24</v>
      </c>
    </row>
    <row r="34" spans="1:9" ht="28" x14ac:dyDescent="0.25">
      <c r="A34" s="63">
        <v>1</v>
      </c>
      <c r="B34" s="255" t="s">
        <v>1127</v>
      </c>
      <c r="C34" s="256" t="s">
        <v>1128</v>
      </c>
      <c r="D34" s="63" t="s">
        <v>219</v>
      </c>
      <c r="E34" s="257">
        <v>108.06</v>
      </c>
      <c r="F34" s="63">
        <v>3</v>
      </c>
      <c r="G34" s="258">
        <v>4</v>
      </c>
      <c r="H34" s="63" t="s">
        <v>216</v>
      </c>
      <c r="I34" s="258">
        <v>12</v>
      </c>
    </row>
    <row r="35" spans="1:9" x14ac:dyDescent="0.25">
      <c r="A35" s="63">
        <v>2</v>
      </c>
      <c r="B35" s="255" t="s">
        <v>1129</v>
      </c>
      <c r="C35" s="256" t="s">
        <v>1130</v>
      </c>
      <c r="D35" s="63" t="s">
        <v>215</v>
      </c>
      <c r="E35" s="257">
        <v>52.46</v>
      </c>
      <c r="F35" s="63">
        <v>3</v>
      </c>
      <c r="G35" s="258">
        <v>8</v>
      </c>
      <c r="H35" s="63" t="s">
        <v>216</v>
      </c>
      <c r="I35" s="258">
        <v>24</v>
      </c>
    </row>
    <row r="36" spans="1:9" ht="28" x14ac:dyDescent="0.25">
      <c r="A36" s="63">
        <v>3</v>
      </c>
      <c r="B36" s="255" t="s">
        <v>1131</v>
      </c>
      <c r="C36" s="256" t="s">
        <v>1132</v>
      </c>
      <c r="D36" s="63" t="s">
        <v>219</v>
      </c>
      <c r="E36" s="257">
        <v>108.06</v>
      </c>
      <c r="F36" s="63">
        <v>3</v>
      </c>
      <c r="G36" s="258">
        <v>8</v>
      </c>
      <c r="H36" s="63" t="s">
        <v>216</v>
      </c>
      <c r="I36" s="258">
        <v>8</v>
      </c>
    </row>
    <row r="37" spans="1:9" x14ac:dyDescent="0.25">
      <c r="A37" s="63">
        <v>4</v>
      </c>
      <c r="B37" s="255" t="s">
        <v>1133</v>
      </c>
      <c r="C37" s="256" t="s">
        <v>1134</v>
      </c>
      <c r="D37" s="63" t="s">
        <v>23</v>
      </c>
      <c r="E37" s="257">
        <v>34.06</v>
      </c>
      <c r="F37" s="63">
        <v>3</v>
      </c>
      <c r="G37" s="258">
        <v>24</v>
      </c>
      <c r="H37" s="63" t="s">
        <v>216</v>
      </c>
      <c r="I37" s="258">
        <v>24</v>
      </c>
    </row>
    <row r="38" spans="1:9" ht="28" x14ac:dyDescent="0.25">
      <c r="A38" s="63">
        <v>5</v>
      </c>
      <c r="B38" s="255" t="s">
        <v>1135</v>
      </c>
      <c r="C38" s="256" t="s">
        <v>1136</v>
      </c>
      <c r="D38" s="63" t="s">
        <v>219</v>
      </c>
      <c r="E38" s="257">
        <v>108.06</v>
      </c>
      <c r="F38" s="63">
        <v>3</v>
      </c>
      <c r="G38" s="258">
        <v>8</v>
      </c>
      <c r="H38" s="63" t="s">
        <v>216</v>
      </c>
      <c r="I38" s="258">
        <v>8</v>
      </c>
    </row>
    <row r="39" spans="1:9" ht="28" x14ac:dyDescent="0.25">
      <c r="A39" s="63">
        <v>6</v>
      </c>
      <c r="B39" s="255" t="s">
        <v>1137</v>
      </c>
      <c r="C39" s="256" t="s">
        <v>1138</v>
      </c>
      <c r="D39" s="63" t="s">
        <v>219</v>
      </c>
      <c r="E39" s="257">
        <v>118</v>
      </c>
      <c r="F39" s="63">
        <v>3</v>
      </c>
      <c r="G39" s="258">
        <v>4</v>
      </c>
      <c r="H39" s="63" t="s">
        <v>216</v>
      </c>
      <c r="I39" s="258">
        <v>12</v>
      </c>
    </row>
    <row r="40" spans="1:9" x14ac:dyDescent="0.25">
      <c r="A40" s="63">
        <v>7</v>
      </c>
      <c r="B40" s="255" t="s">
        <v>1139</v>
      </c>
      <c r="C40" s="256" t="s">
        <v>1140</v>
      </c>
      <c r="D40" s="63" t="s">
        <v>23</v>
      </c>
      <c r="E40" s="257">
        <v>34.06</v>
      </c>
      <c r="F40" s="63">
        <v>3</v>
      </c>
      <c r="G40" s="258">
        <v>24</v>
      </c>
      <c r="H40" s="63" t="s">
        <v>216</v>
      </c>
      <c r="I40" s="258">
        <v>24</v>
      </c>
    </row>
    <row r="41" spans="1:9" ht="28" x14ac:dyDescent="0.25">
      <c r="A41" s="63">
        <v>8</v>
      </c>
      <c r="B41" s="255" t="s">
        <v>1141</v>
      </c>
      <c r="C41" s="256" t="s">
        <v>1142</v>
      </c>
      <c r="D41" s="63" t="s">
        <v>219</v>
      </c>
      <c r="E41" s="257">
        <v>108.06</v>
      </c>
      <c r="F41" s="63">
        <v>3</v>
      </c>
      <c r="G41" s="258">
        <v>4</v>
      </c>
      <c r="H41" s="63" t="s">
        <v>216</v>
      </c>
      <c r="I41" s="258">
        <v>12</v>
      </c>
    </row>
    <row r="42" spans="1:9" ht="28" x14ac:dyDescent="0.25">
      <c r="A42" s="63">
        <v>9</v>
      </c>
      <c r="B42" s="255" t="s">
        <v>1143</v>
      </c>
      <c r="C42" s="256" t="s">
        <v>1144</v>
      </c>
      <c r="D42" s="63" t="s">
        <v>219</v>
      </c>
      <c r="E42" s="257">
        <v>108.06</v>
      </c>
      <c r="F42" s="63">
        <v>3</v>
      </c>
      <c r="G42" s="258">
        <v>8</v>
      </c>
      <c r="H42" s="63" t="s">
        <v>216</v>
      </c>
      <c r="I42" s="258">
        <v>8</v>
      </c>
    </row>
    <row r="43" spans="1:9" ht="28" x14ac:dyDescent="0.25">
      <c r="A43" s="63">
        <v>10</v>
      </c>
      <c r="B43" s="255" t="s">
        <v>1145</v>
      </c>
      <c r="C43" s="256" t="s">
        <v>1146</v>
      </c>
      <c r="D43" s="63" t="s">
        <v>215</v>
      </c>
      <c r="E43" s="257">
        <v>43.26</v>
      </c>
      <c r="F43" s="63">
        <v>3</v>
      </c>
      <c r="G43" s="258">
        <v>16</v>
      </c>
      <c r="H43" s="63" t="s">
        <v>216</v>
      </c>
      <c r="I43" s="258">
        <v>16</v>
      </c>
    </row>
    <row r="44" spans="1:9" x14ac:dyDescent="0.25">
      <c r="A44" s="63">
        <v>11</v>
      </c>
      <c r="B44" s="259" t="s">
        <v>1147</v>
      </c>
      <c r="C44" s="260" t="s">
        <v>1148</v>
      </c>
      <c r="D44" s="63" t="s">
        <v>23</v>
      </c>
      <c r="E44" s="257">
        <v>34.06</v>
      </c>
      <c r="F44" s="63">
        <v>3</v>
      </c>
      <c r="G44" s="261">
        <v>16</v>
      </c>
      <c r="H44" s="63" t="s">
        <v>216</v>
      </c>
      <c r="I44" s="258">
        <v>16</v>
      </c>
    </row>
    <row r="45" spans="1:9" ht="28" x14ac:dyDescent="0.25">
      <c r="A45" s="63">
        <v>12</v>
      </c>
      <c r="B45" s="255" t="s">
        <v>1149</v>
      </c>
      <c r="C45" s="256" t="s">
        <v>1150</v>
      </c>
      <c r="D45" s="63" t="s">
        <v>219</v>
      </c>
      <c r="E45" s="257">
        <v>108.06</v>
      </c>
      <c r="F45" s="63">
        <v>3</v>
      </c>
      <c r="G45" s="258">
        <v>4</v>
      </c>
      <c r="H45" s="63" t="s">
        <v>216</v>
      </c>
      <c r="I45" s="258">
        <v>8</v>
      </c>
    </row>
    <row r="46" spans="1:9" ht="28" x14ac:dyDescent="0.25">
      <c r="A46" s="63">
        <v>13</v>
      </c>
      <c r="B46" s="255" t="s">
        <v>1149</v>
      </c>
      <c r="C46" s="256" t="s">
        <v>1151</v>
      </c>
      <c r="D46" s="63" t="s">
        <v>219</v>
      </c>
      <c r="E46" s="257">
        <v>108.06</v>
      </c>
      <c r="F46" s="63">
        <v>3</v>
      </c>
      <c r="G46" s="258">
        <v>4</v>
      </c>
      <c r="H46" s="63" t="s">
        <v>216</v>
      </c>
      <c r="I46" s="258">
        <v>8</v>
      </c>
    </row>
    <row r="47" spans="1:9" x14ac:dyDescent="0.25">
      <c r="A47" s="63">
        <v>14</v>
      </c>
      <c r="B47" s="255" t="s">
        <v>1152</v>
      </c>
      <c r="C47" s="256" t="s">
        <v>1153</v>
      </c>
      <c r="D47" s="63" t="s">
        <v>215</v>
      </c>
      <c r="E47" s="257">
        <v>52.46</v>
      </c>
      <c r="F47" s="63">
        <v>3</v>
      </c>
      <c r="G47" s="258">
        <v>8</v>
      </c>
      <c r="H47" s="63" t="s">
        <v>216</v>
      </c>
      <c r="I47" s="258">
        <v>24</v>
      </c>
    </row>
    <row r="48" spans="1:9" ht="28" x14ac:dyDescent="0.25">
      <c r="A48" s="63">
        <v>15</v>
      </c>
      <c r="B48" s="255" t="s">
        <v>1154</v>
      </c>
      <c r="C48" s="256" t="s">
        <v>1155</v>
      </c>
      <c r="D48" s="63" t="s">
        <v>219</v>
      </c>
      <c r="E48" s="257">
        <v>108.06</v>
      </c>
      <c r="F48" s="63">
        <v>3</v>
      </c>
      <c r="G48" s="258">
        <v>4</v>
      </c>
      <c r="H48" s="63" t="s">
        <v>216</v>
      </c>
      <c r="I48" s="258">
        <v>8</v>
      </c>
    </row>
    <row r="49" spans="1:9" ht="28" x14ac:dyDescent="0.25">
      <c r="A49" s="63">
        <v>16</v>
      </c>
      <c r="B49" s="255" t="s">
        <v>1156</v>
      </c>
      <c r="C49" s="256" t="s">
        <v>1157</v>
      </c>
      <c r="D49" s="63" t="s">
        <v>219</v>
      </c>
      <c r="E49" s="257">
        <v>105.6</v>
      </c>
      <c r="F49" s="63">
        <v>4</v>
      </c>
      <c r="G49" s="258">
        <v>18</v>
      </c>
      <c r="H49" s="63" t="s">
        <v>216</v>
      </c>
      <c r="I49" s="258">
        <v>42</v>
      </c>
    </row>
    <row r="50" spans="1:9" x14ac:dyDescent="0.25">
      <c r="A50" s="63">
        <v>17</v>
      </c>
      <c r="B50" s="255" t="s">
        <v>1158</v>
      </c>
      <c r="C50" s="256" t="s">
        <v>1159</v>
      </c>
      <c r="D50" s="63" t="s">
        <v>215</v>
      </c>
      <c r="E50" s="257">
        <v>65</v>
      </c>
      <c r="F50" s="63">
        <v>3</v>
      </c>
      <c r="G50" s="258">
        <v>8</v>
      </c>
      <c r="H50" s="63" t="s">
        <v>216</v>
      </c>
      <c r="I50" s="258">
        <v>24</v>
      </c>
    </row>
    <row r="51" spans="1:9" x14ac:dyDescent="0.25">
      <c r="A51" s="63">
        <v>18</v>
      </c>
      <c r="B51" s="255" t="s">
        <v>1160</v>
      </c>
      <c r="C51" s="255" t="s">
        <v>1161</v>
      </c>
      <c r="D51" s="63" t="s">
        <v>215</v>
      </c>
      <c r="E51" s="257">
        <v>80.599999999999994</v>
      </c>
      <c r="F51" s="63">
        <v>3</v>
      </c>
      <c r="G51" s="258">
        <v>8</v>
      </c>
      <c r="H51" s="63" t="s">
        <v>216</v>
      </c>
      <c r="I51" s="258">
        <v>24</v>
      </c>
    </row>
    <row r="52" spans="1:9" x14ac:dyDescent="0.25">
      <c r="A52" s="63">
        <v>19</v>
      </c>
      <c r="B52" s="255" t="s">
        <v>1162</v>
      </c>
      <c r="C52" s="256" t="s">
        <v>1163</v>
      </c>
      <c r="D52" s="63" t="s">
        <v>219</v>
      </c>
      <c r="E52" s="257">
        <v>906.32</v>
      </c>
      <c r="F52" s="63">
        <v>30</v>
      </c>
      <c r="G52" s="258">
        <v>116</v>
      </c>
      <c r="H52" s="63" t="s">
        <v>216</v>
      </c>
      <c r="I52" s="258">
        <v>132</v>
      </c>
    </row>
    <row r="53" spans="1:9" x14ac:dyDescent="0.25">
      <c r="A53" s="63">
        <v>20</v>
      </c>
      <c r="B53" s="255" t="s">
        <v>1164</v>
      </c>
      <c r="C53" s="256" t="s">
        <v>1165</v>
      </c>
      <c r="D53" s="63" t="s">
        <v>215</v>
      </c>
      <c r="E53" s="262">
        <v>36.46</v>
      </c>
      <c r="F53" s="63">
        <v>1</v>
      </c>
      <c r="G53" s="258"/>
      <c r="H53" s="63" t="s">
        <v>1055</v>
      </c>
      <c r="I53" s="258">
        <v>0</v>
      </c>
    </row>
    <row r="54" spans="1:9" ht="28" x14ac:dyDescent="0.25">
      <c r="A54" s="63">
        <v>21</v>
      </c>
      <c r="B54" s="255" t="s">
        <v>1166</v>
      </c>
      <c r="C54" s="256" t="s">
        <v>1167</v>
      </c>
      <c r="D54" s="63" t="s">
        <v>219</v>
      </c>
      <c r="E54" s="262">
        <v>48.06</v>
      </c>
      <c r="F54" s="63">
        <v>1</v>
      </c>
      <c r="G54" s="258"/>
      <c r="H54" s="63" t="s">
        <v>216</v>
      </c>
      <c r="I54" s="258">
        <v>8</v>
      </c>
    </row>
    <row r="55" spans="1:9" ht="28" x14ac:dyDescent="0.25">
      <c r="A55" s="63">
        <v>22</v>
      </c>
      <c r="B55" s="255" t="s">
        <v>1168</v>
      </c>
      <c r="C55" s="256" t="s">
        <v>1169</v>
      </c>
      <c r="D55" s="63" t="s">
        <v>215</v>
      </c>
      <c r="E55" s="262">
        <v>52.46</v>
      </c>
      <c r="F55" s="63">
        <v>3</v>
      </c>
      <c r="G55" s="258">
        <v>12</v>
      </c>
      <c r="H55" s="63" t="s">
        <v>216</v>
      </c>
      <c r="I55" s="258">
        <v>36</v>
      </c>
    </row>
    <row r="56" spans="1:9" x14ac:dyDescent="0.25">
      <c r="A56" s="63">
        <v>23</v>
      </c>
      <c r="B56" s="255" t="s">
        <v>1170</v>
      </c>
      <c r="C56" s="256" t="s">
        <v>1171</v>
      </c>
      <c r="D56" s="63" t="s">
        <v>215</v>
      </c>
      <c r="E56" s="262">
        <v>52.46</v>
      </c>
      <c r="F56" s="63">
        <v>3</v>
      </c>
      <c r="G56" s="258">
        <v>8</v>
      </c>
      <c r="H56" s="63" t="s">
        <v>216</v>
      </c>
      <c r="I56" s="258">
        <v>24</v>
      </c>
    </row>
    <row r="57" spans="1:9" ht="28" x14ac:dyDescent="0.25">
      <c r="A57" s="63">
        <v>24</v>
      </c>
      <c r="B57" s="255" t="s">
        <v>1172</v>
      </c>
      <c r="C57" s="256" t="s">
        <v>1173</v>
      </c>
      <c r="D57" s="63" t="s">
        <v>215</v>
      </c>
      <c r="E57" s="262">
        <v>85.06</v>
      </c>
      <c r="F57" s="63">
        <v>3</v>
      </c>
      <c r="G57" s="258">
        <v>4</v>
      </c>
      <c r="H57" s="63" t="s">
        <v>216</v>
      </c>
      <c r="I57" s="258">
        <v>8</v>
      </c>
    </row>
    <row r="58" spans="1:9" x14ac:dyDescent="0.25">
      <c r="A58" s="63">
        <v>25</v>
      </c>
      <c r="B58" s="255" t="s">
        <v>1174</v>
      </c>
      <c r="C58" s="256" t="s">
        <v>1175</v>
      </c>
      <c r="D58" s="63" t="s">
        <v>215</v>
      </c>
      <c r="E58" s="262">
        <v>43.26</v>
      </c>
      <c r="F58" s="63">
        <v>3</v>
      </c>
      <c r="G58" s="258">
        <v>8</v>
      </c>
      <c r="H58" s="63" t="s">
        <v>216</v>
      </c>
      <c r="I58" s="258">
        <v>24</v>
      </c>
    </row>
    <row r="59" spans="1:9" ht="28" x14ac:dyDescent="0.25">
      <c r="A59" s="63">
        <v>26</v>
      </c>
      <c r="B59" s="255" t="s">
        <v>1176</v>
      </c>
      <c r="C59" s="256" t="s">
        <v>1177</v>
      </c>
      <c r="D59" s="63" t="s">
        <v>219</v>
      </c>
      <c r="E59" s="262">
        <v>108.06</v>
      </c>
      <c r="F59" s="63">
        <v>3</v>
      </c>
      <c r="G59" s="258">
        <v>4</v>
      </c>
      <c r="H59" s="63" t="s">
        <v>1055</v>
      </c>
      <c r="I59" s="258">
        <v>0</v>
      </c>
    </row>
    <row r="60" spans="1:9" x14ac:dyDescent="0.25">
      <c r="A60" s="63">
        <v>27</v>
      </c>
      <c r="B60" s="255" t="s">
        <v>1178</v>
      </c>
      <c r="C60" s="256" t="s">
        <v>1179</v>
      </c>
      <c r="D60" s="63" t="s">
        <v>219</v>
      </c>
      <c r="E60" s="262">
        <v>164.934</v>
      </c>
      <c r="F60" s="63">
        <v>8</v>
      </c>
      <c r="G60" s="258">
        <v>28</v>
      </c>
      <c r="H60" s="63" t="s">
        <v>216</v>
      </c>
      <c r="I60" s="258">
        <v>44</v>
      </c>
    </row>
    <row r="61" spans="1:9" x14ac:dyDescent="0.25">
      <c r="A61" s="63">
        <v>28</v>
      </c>
      <c r="B61" s="255" t="s">
        <v>1180</v>
      </c>
      <c r="C61" s="256" t="s">
        <v>1181</v>
      </c>
      <c r="D61" s="63" t="s">
        <v>219</v>
      </c>
      <c r="E61" s="262">
        <v>224.94</v>
      </c>
      <c r="F61" s="63">
        <v>11</v>
      </c>
      <c r="G61" s="258">
        <v>40</v>
      </c>
      <c r="H61" s="63" t="s">
        <v>216</v>
      </c>
      <c r="I61" s="258">
        <v>56</v>
      </c>
    </row>
    <row r="62" spans="1:9" ht="28" x14ac:dyDescent="0.25">
      <c r="A62" s="63">
        <v>29</v>
      </c>
      <c r="B62" s="255" t="s">
        <v>1182</v>
      </c>
      <c r="C62" s="256" t="s">
        <v>1183</v>
      </c>
      <c r="D62" s="63" t="s">
        <v>219</v>
      </c>
      <c r="E62" s="262">
        <v>108.06</v>
      </c>
      <c r="F62" s="63">
        <v>3</v>
      </c>
      <c r="G62" s="258">
        <v>4</v>
      </c>
      <c r="H62" s="63" t="s">
        <v>216</v>
      </c>
      <c r="I62" s="258">
        <v>10</v>
      </c>
    </row>
    <row r="63" spans="1:9" ht="28" x14ac:dyDescent="0.25">
      <c r="A63" s="63">
        <v>30</v>
      </c>
      <c r="B63" s="255" t="s">
        <v>1184</v>
      </c>
      <c r="C63" s="256" t="s">
        <v>1185</v>
      </c>
      <c r="D63" s="63" t="s">
        <v>215</v>
      </c>
      <c r="E63" s="262">
        <v>52.46</v>
      </c>
      <c r="F63" s="63">
        <v>3</v>
      </c>
      <c r="G63" s="258">
        <v>8</v>
      </c>
      <c r="H63" s="63" t="s">
        <v>216</v>
      </c>
      <c r="I63" s="258">
        <v>24</v>
      </c>
    </row>
    <row r="64" spans="1:9" x14ac:dyDescent="0.25">
      <c r="A64" s="63">
        <v>31</v>
      </c>
      <c r="B64" s="255" t="s">
        <v>1186</v>
      </c>
      <c r="C64" s="256" t="s">
        <v>1187</v>
      </c>
      <c r="D64" s="63" t="s">
        <v>215</v>
      </c>
      <c r="E64" s="262">
        <v>84.46</v>
      </c>
      <c r="F64" s="63">
        <v>5</v>
      </c>
      <c r="G64" s="258">
        <v>24</v>
      </c>
      <c r="H64" s="63" t="s">
        <v>216</v>
      </c>
      <c r="I64" s="258">
        <v>48</v>
      </c>
    </row>
    <row r="65" spans="1:9" x14ac:dyDescent="0.25">
      <c r="A65" s="63">
        <v>32</v>
      </c>
      <c r="B65" s="255" t="s">
        <v>1188</v>
      </c>
      <c r="C65" s="256" t="s">
        <v>1189</v>
      </c>
      <c r="D65" s="63" t="s">
        <v>215</v>
      </c>
      <c r="E65" s="262">
        <v>52.46</v>
      </c>
      <c r="F65" s="63">
        <v>3</v>
      </c>
      <c r="G65" s="258">
        <v>8</v>
      </c>
      <c r="H65" s="63" t="s">
        <v>216</v>
      </c>
      <c r="I65" s="258">
        <v>24</v>
      </c>
    </row>
    <row r="66" spans="1:9" x14ac:dyDescent="0.25">
      <c r="A66" s="63">
        <v>33</v>
      </c>
      <c r="B66" s="255" t="s">
        <v>1190</v>
      </c>
      <c r="C66" s="256" t="s">
        <v>1191</v>
      </c>
      <c r="D66" s="63" t="s">
        <v>215</v>
      </c>
      <c r="E66" s="262">
        <v>43.26</v>
      </c>
      <c r="F66" s="63">
        <v>3</v>
      </c>
      <c r="G66" s="258">
        <v>16</v>
      </c>
      <c r="H66" s="63" t="s">
        <v>216</v>
      </c>
      <c r="I66" s="258">
        <v>16</v>
      </c>
    </row>
    <row r="67" spans="1:9" x14ac:dyDescent="0.25">
      <c r="A67" s="63">
        <v>34</v>
      </c>
      <c r="B67" s="255" t="s">
        <v>449</v>
      </c>
      <c r="C67" s="256" t="s">
        <v>1192</v>
      </c>
      <c r="D67" s="63" t="s">
        <v>215</v>
      </c>
      <c r="E67" s="262">
        <v>84.46</v>
      </c>
      <c r="F67" s="63">
        <v>5</v>
      </c>
      <c r="G67" s="258">
        <v>16</v>
      </c>
      <c r="H67" s="63" t="s">
        <v>216</v>
      </c>
      <c r="I67" s="258">
        <v>32</v>
      </c>
    </row>
    <row r="68" spans="1:9" ht="28" x14ac:dyDescent="0.25">
      <c r="A68" s="63">
        <v>35</v>
      </c>
      <c r="B68" s="255" t="s">
        <v>1193</v>
      </c>
      <c r="C68" s="256" t="s">
        <v>1194</v>
      </c>
      <c r="D68" s="63" t="s">
        <v>215</v>
      </c>
      <c r="E68" s="262">
        <v>85.06</v>
      </c>
      <c r="F68" s="63">
        <v>3</v>
      </c>
      <c r="G68" s="258">
        <v>4</v>
      </c>
      <c r="H68" s="63" t="s">
        <v>216</v>
      </c>
      <c r="I68" s="258">
        <v>8</v>
      </c>
    </row>
    <row r="69" spans="1:9" x14ac:dyDescent="0.25">
      <c r="A69" s="63">
        <v>36</v>
      </c>
      <c r="B69" s="255" t="s">
        <v>449</v>
      </c>
      <c r="C69" s="256" t="s">
        <v>1195</v>
      </c>
      <c r="D69" s="63" t="s">
        <v>215</v>
      </c>
      <c r="E69" s="262">
        <v>52.46</v>
      </c>
      <c r="F69" s="63">
        <v>3</v>
      </c>
      <c r="G69" s="258">
        <v>8</v>
      </c>
      <c r="H69" s="63" t="s">
        <v>216</v>
      </c>
      <c r="I69" s="258">
        <v>24</v>
      </c>
    </row>
    <row r="70" spans="1:9" x14ac:dyDescent="0.25">
      <c r="A70" s="63">
        <v>37</v>
      </c>
      <c r="B70" s="255" t="s">
        <v>1196</v>
      </c>
      <c r="C70" s="256" t="s">
        <v>1197</v>
      </c>
      <c r="D70" s="63" t="s">
        <v>219</v>
      </c>
      <c r="E70" s="262">
        <v>129</v>
      </c>
      <c r="F70" s="63">
        <v>3</v>
      </c>
      <c r="G70" s="258">
        <v>2</v>
      </c>
      <c r="H70" s="63" t="s">
        <v>216</v>
      </c>
      <c r="I70" s="258">
        <v>12</v>
      </c>
    </row>
    <row r="71" spans="1:9" ht="28" x14ac:dyDescent="0.25">
      <c r="A71" s="63">
        <v>38</v>
      </c>
      <c r="B71" s="255" t="s">
        <v>1198</v>
      </c>
      <c r="C71" s="256" t="s">
        <v>1199</v>
      </c>
      <c r="D71" s="63" t="s">
        <v>219</v>
      </c>
      <c r="E71" s="262">
        <v>108.06</v>
      </c>
      <c r="F71" s="63">
        <v>3</v>
      </c>
      <c r="G71" s="258">
        <v>4</v>
      </c>
      <c r="H71" s="63" t="s">
        <v>216</v>
      </c>
      <c r="I71" s="258">
        <v>12</v>
      </c>
    </row>
    <row r="72" spans="1:9" x14ac:dyDescent="0.25">
      <c r="A72" s="63">
        <v>39</v>
      </c>
      <c r="B72" s="255" t="s">
        <v>1200</v>
      </c>
      <c r="C72" s="256" t="s">
        <v>1201</v>
      </c>
      <c r="D72" s="63" t="s">
        <v>219</v>
      </c>
      <c r="E72" s="262">
        <v>126.316</v>
      </c>
      <c r="F72" s="63">
        <v>4</v>
      </c>
      <c r="G72" s="258">
        <v>18</v>
      </c>
      <c r="H72" s="63" t="s">
        <v>216</v>
      </c>
      <c r="I72" s="258">
        <v>42</v>
      </c>
    </row>
    <row r="73" spans="1:9" x14ac:dyDescent="0.25">
      <c r="A73" s="63">
        <v>40</v>
      </c>
      <c r="B73" s="255" t="s">
        <v>449</v>
      </c>
      <c r="C73" s="256" t="s">
        <v>1202</v>
      </c>
      <c r="D73" s="63" t="s">
        <v>215</v>
      </c>
      <c r="E73" s="262">
        <v>43.26</v>
      </c>
      <c r="F73" s="63">
        <v>3</v>
      </c>
      <c r="G73" s="258">
        <v>16</v>
      </c>
      <c r="H73" s="63" t="s">
        <v>216</v>
      </c>
      <c r="I73" s="258">
        <v>16</v>
      </c>
    </row>
    <row r="74" spans="1:9" x14ac:dyDescent="0.25">
      <c r="A74" s="63">
        <v>41</v>
      </c>
      <c r="B74" s="255" t="s">
        <v>1203</v>
      </c>
      <c r="C74" s="256" t="s">
        <v>1204</v>
      </c>
      <c r="D74" s="63" t="s">
        <v>219</v>
      </c>
      <c r="E74" s="257">
        <v>116</v>
      </c>
      <c r="F74" s="63">
        <v>3</v>
      </c>
      <c r="G74" s="258">
        <v>4</v>
      </c>
      <c r="H74" s="63" t="s">
        <v>216</v>
      </c>
      <c r="I74" s="258">
        <v>20</v>
      </c>
    </row>
    <row r="75" spans="1:9" x14ac:dyDescent="0.25">
      <c r="A75" s="63">
        <v>42</v>
      </c>
      <c r="B75" s="255" t="s">
        <v>1205</v>
      </c>
      <c r="C75" s="256" t="s">
        <v>1206</v>
      </c>
      <c r="D75" s="63" t="s">
        <v>219</v>
      </c>
      <c r="E75" s="263">
        <v>116</v>
      </c>
      <c r="F75" s="63">
        <v>3</v>
      </c>
      <c r="G75" s="258">
        <v>4</v>
      </c>
      <c r="H75" s="63" t="s">
        <v>216</v>
      </c>
      <c r="I75" s="258">
        <v>20</v>
      </c>
    </row>
    <row r="76" spans="1:9" x14ac:dyDescent="0.25">
      <c r="A76" s="72">
        <v>1</v>
      </c>
      <c r="B76" s="72" t="s">
        <v>1207</v>
      </c>
      <c r="C76" s="264" t="s">
        <v>1208</v>
      </c>
      <c r="D76" s="72" t="s">
        <v>219</v>
      </c>
      <c r="E76" s="265">
        <v>128.88</v>
      </c>
      <c r="F76" s="72">
        <v>4</v>
      </c>
      <c r="G76" s="204">
        <v>12</v>
      </c>
      <c r="H76" s="72" t="s">
        <v>216</v>
      </c>
      <c r="I76" s="204">
        <v>36</v>
      </c>
    </row>
    <row r="77" spans="1:9" ht="42" x14ac:dyDescent="0.25">
      <c r="A77" s="72">
        <v>2</v>
      </c>
      <c r="B77" s="72" t="s">
        <v>1209</v>
      </c>
      <c r="C77" s="72" t="s">
        <v>1210</v>
      </c>
      <c r="D77" s="72" t="s">
        <v>219</v>
      </c>
      <c r="E77" s="71">
        <v>395.03399999999999</v>
      </c>
      <c r="F77" s="72">
        <v>9</v>
      </c>
      <c r="G77" s="265">
        <v>18</v>
      </c>
      <c r="H77" s="72" t="s">
        <v>216</v>
      </c>
      <c r="I77" s="265">
        <v>28</v>
      </c>
    </row>
    <row r="78" spans="1:9" ht="42" x14ac:dyDescent="0.25">
      <c r="A78" s="72">
        <v>3</v>
      </c>
      <c r="B78" s="72" t="s">
        <v>1209</v>
      </c>
      <c r="C78" s="72" t="s">
        <v>1211</v>
      </c>
      <c r="D78" s="72" t="s">
        <v>219</v>
      </c>
      <c r="E78" s="265">
        <v>537.83600000000001</v>
      </c>
      <c r="F78" s="72">
        <v>18</v>
      </c>
      <c r="G78" s="204">
        <v>38</v>
      </c>
      <c r="H78" s="72" t="s">
        <v>216</v>
      </c>
      <c r="I78" s="204">
        <v>48</v>
      </c>
    </row>
    <row r="79" spans="1:9" ht="42" x14ac:dyDescent="0.25">
      <c r="A79" s="72">
        <v>4</v>
      </c>
      <c r="B79" s="72" t="s">
        <v>1209</v>
      </c>
      <c r="C79" s="72" t="s">
        <v>1212</v>
      </c>
      <c r="D79" s="72" t="s">
        <v>219</v>
      </c>
      <c r="E79" s="265">
        <v>123.5</v>
      </c>
      <c r="F79" s="72">
        <v>6</v>
      </c>
      <c r="G79" s="204">
        <v>12</v>
      </c>
      <c r="H79" s="72" t="s">
        <v>216</v>
      </c>
      <c r="I79" s="204">
        <v>16</v>
      </c>
    </row>
    <row r="80" spans="1:9" ht="42" x14ac:dyDescent="0.25">
      <c r="A80" s="72">
        <v>5</v>
      </c>
      <c r="B80" s="72" t="s">
        <v>1209</v>
      </c>
      <c r="C80" s="72" t="s">
        <v>1213</v>
      </c>
      <c r="D80" s="72" t="s">
        <v>219</v>
      </c>
      <c r="E80" s="265">
        <v>123.5</v>
      </c>
      <c r="F80" s="72">
        <v>6</v>
      </c>
      <c r="G80" s="204">
        <v>14</v>
      </c>
      <c r="H80" s="72" t="s">
        <v>216</v>
      </c>
      <c r="I80" s="204">
        <v>18</v>
      </c>
    </row>
    <row r="81" spans="1:9" ht="42" x14ac:dyDescent="0.25">
      <c r="A81" s="72">
        <v>6</v>
      </c>
      <c r="B81" s="72" t="s">
        <v>1209</v>
      </c>
      <c r="C81" s="72" t="s">
        <v>1214</v>
      </c>
      <c r="D81" s="72" t="s">
        <v>219</v>
      </c>
      <c r="E81" s="265">
        <v>307.096</v>
      </c>
      <c r="F81" s="72">
        <v>13</v>
      </c>
      <c r="G81" s="204">
        <v>29</v>
      </c>
      <c r="H81" s="72" t="s">
        <v>216</v>
      </c>
      <c r="I81" s="204">
        <v>33</v>
      </c>
    </row>
    <row r="82" spans="1:9" ht="42" x14ac:dyDescent="0.25">
      <c r="A82" s="72">
        <v>7</v>
      </c>
      <c r="B82" s="72" t="s">
        <v>1209</v>
      </c>
      <c r="C82" s="72" t="s">
        <v>1215</v>
      </c>
      <c r="D82" s="72" t="s">
        <v>219</v>
      </c>
      <c r="E82" s="265">
        <v>127.77</v>
      </c>
      <c r="F82" s="72">
        <v>5</v>
      </c>
      <c r="G82" s="204">
        <v>10</v>
      </c>
      <c r="H82" s="72" t="s">
        <v>216</v>
      </c>
      <c r="I82" s="204">
        <v>14</v>
      </c>
    </row>
    <row r="83" spans="1:9" ht="42" x14ac:dyDescent="0.25">
      <c r="A83" s="72">
        <v>8</v>
      </c>
      <c r="B83" s="72" t="s">
        <v>1209</v>
      </c>
      <c r="C83" s="72" t="s">
        <v>1216</v>
      </c>
      <c r="D83" s="72" t="s">
        <v>219</v>
      </c>
      <c r="E83" s="265">
        <v>202.77</v>
      </c>
      <c r="F83" s="72">
        <v>8</v>
      </c>
      <c r="G83" s="204">
        <v>16</v>
      </c>
      <c r="H83" s="72" t="s">
        <v>216</v>
      </c>
      <c r="I83" s="204">
        <v>20</v>
      </c>
    </row>
    <row r="84" spans="1:9" ht="28" x14ac:dyDescent="0.25">
      <c r="A84" s="72">
        <v>9</v>
      </c>
      <c r="B84" s="72" t="s">
        <v>1217</v>
      </c>
      <c r="C84" s="72" t="s">
        <v>1218</v>
      </c>
      <c r="D84" s="72" t="s">
        <v>215</v>
      </c>
      <c r="E84" s="265">
        <v>68.459999999999994</v>
      </c>
      <c r="F84" s="72">
        <v>4</v>
      </c>
      <c r="G84" s="204">
        <v>13</v>
      </c>
      <c r="H84" s="72" t="s">
        <v>216</v>
      </c>
      <c r="I84" s="204">
        <v>7</v>
      </c>
    </row>
    <row r="85" spans="1:9" x14ac:dyDescent="0.25">
      <c r="A85" s="72">
        <v>10</v>
      </c>
      <c r="B85" s="72" t="s">
        <v>1219</v>
      </c>
      <c r="C85" s="72" t="s">
        <v>1220</v>
      </c>
      <c r="D85" s="72" t="s">
        <v>215</v>
      </c>
      <c r="E85" s="265">
        <v>52.46</v>
      </c>
      <c r="F85" s="72">
        <v>3</v>
      </c>
      <c r="G85" s="204">
        <v>8</v>
      </c>
      <c r="H85" s="72" t="s">
        <v>216</v>
      </c>
      <c r="I85" s="204">
        <v>24</v>
      </c>
    </row>
    <row r="86" spans="1:9" x14ac:dyDescent="0.25">
      <c r="A86" s="72">
        <v>11</v>
      </c>
      <c r="B86" s="72" t="s">
        <v>1047</v>
      </c>
      <c r="C86" s="72" t="s">
        <v>1221</v>
      </c>
      <c r="D86" s="72" t="s">
        <v>219</v>
      </c>
      <c r="E86" s="265">
        <v>118</v>
      </c>
      <c r="F86" s="72">
        <v>3</v>
      </c>
      <c r="G86" s="204">
        <v>2</v>
      </c>
      <c r="H86" s="72" t="s">
        <v>216</v>
      </c>
      <c r="I86" s="204">
        <v>10</v>
      </c>
    </row>
    <row r="87" spans="1:9" x14ac:dyDescent="0.25">
      <c r="A87" s="72">
        <v>12</v>
      </c>
      <c r="B87" s="72" t="s">
        <v>1047</v>
      </c>
      <c r="C87" s="72" t="s">
        <v>1222</v>
      </c>
      <c r="D87" s="72" t="s">
        <v>219</v>
      </c>
      <c r="E87" s="265">
        <v>127.68</v>
      </c>
      <c r="F87" s="72">
        <v>4</v>
      </c>
      <c r="G87" s="204">
        <v>10</v>
      </c>
      <c r="H87" s="72" t="s">
        <v>216</v>
      </c>
      <c r="I87" s="204">
        <v>10</v>
      </c>
    </row>
    <row r="88" spans="1:9" x14ac:dyDescent="0.25">
      <c r="A88" s="72">
        <v>13</v>
      </c>
      <c r="B88" s="72" t="s">
        <v>1223</v>
      </c>
      <c r="C88" s="72" t="s">
        <v>1224</v>
      </c>
      <c r="D88" s="72" t="s">
        <v>219</v>
      </c>
      <c r="E88" s="265">
        <v>125</v>
      </c>
      <c r="F88" s="72">
        <v>6</v>
      </c>
      <c r="G88" s="204">
        <v>10</v>
      </c>
      <c r="H88" s="72" t="s">
        <v>216</v>
      </c>
      <c r="I88" s="204">
        <v>16</v>
      </c>
    </row>
    <row r="89" spans="1:9" x14ac:dyDescent="0.25">
      <c r="A89" s="72">
        <v>14</v>
      </c>
      <c r="B89" s="72" t="s">
        <v>1223</v>
      </c>
      <c r="C89" s="72" t="s">
        <v>1225</v>
      </c>
      <c r="D89" s="72" t="s">
        <v>219</v>
      </c>
      <c r="E89" s="265">
        <v>125</v>
      </c>
      <c r="F89" s="72">
        <v>6</v>
      </c>
      <c r="G89" s="204">
        <v>10</v>
      </c>
      <c r="H89" s="72" t="s">
        <v>216</v>
      </c>
      <c r="I89" s="204">
        <v>16</v>
      </c>
    </row>
    <row r="90" spans="1:9" x14ac:dyDescent="0.25">
      <c r="A90" s="72">
        <v>15</v>
      </c>
      <c r="B90" s="72" t="s">
        <v>449</v>
      </c>
      <c r="C90" s="72" t="s">
        <v>1226</v>
      </c>
      <c r="D90" s="72" t="s">
        <v>215</v>
      </c>
      <c r="E90" s="265">
        <v>65.94</v>
      </c>
      <c r="F90" s="72">
        <v>3</v>
      </c>
      <c r="G90" s="204">
        <v>12</v>
      </c>
      <c r="H90" s="72" t="s">
        <v>216</v>
      </c>
      <c r="I90" s="204">
        <v>36</v>
      </c>
    </row>
    <row r="91" spans="1:9" x14ac:dyDescent="0.25">
      <c r="A91" s="72">
        <v>16</v>
      </c>
      <c r="B91" s="72" t="s">
        <v>1227</v>
      </c>
      <c r="C91" s="72" t="s">
        <v>1228</v>
      </c>
      <c r="D91" s="72" t="s">
        <v>215</v>
      </c>
      <c r="E91" s="265">
        <v>52.46</v>
      </c>
      <c r="F91" s="72">
        <v>3</v>
      </c>
      <c r="G91" s="204">
        <v>18</v>
      </c>
      <c r="H91" s="72" t="s">
        <v>216</v>
      </c>
      <c r="I91" s="204">
        <v>30</v>
      </c>
    </row>
    <row r="92" spans="1:9" ht="28" x14ac:dyDescent="0.25">
      <c r="A92" s="72">
        <v>17</v>
      </c>
      <c r="B92" s="72" t="s">
        <v>1229</v>
      </c>
      <c r="C92" s="72" t="s">
        <v>1230</v>
      </c>
      <c r="D92" s="72" t="s">
        <v>219</v>
      </c>
      <c r="E92" s="265">
        <v>105</v>
      </c>
      <c r="F92" s="72">
        <v>5</v>
      </c>
      <c r="G92" s="204">
        <v>26</v>
      </c>
      <c r="H92" s="72" t="s">
        <v>216</v>
      </c>
      <c r="I92" s="204">
        <v>50</v>
      </c>
    </row>
    <row r="93" spans="1:9" ht="28" x14ac:dyDescent="0.25">
      <c r="A93" s="72">
        <v>18</v>
      </c>
      <c r="B93" s="72" t="s">
        <v>1229</v>
      </c>
      <c r="C93" s="72" t="s">
        <v>1231</v>
      </c>
      <c r="D93" s="72" t="s">
        <v>219</v>
      </c>
      <c r="E93" s="265">
        <v>105.6</v>
      </c>
      <c r="F93" s="72">
        <v>5</v>
      </c>
      <c r="G93" s="204">
        <v>8</v>
      </c>
      <c r="H93" s="72" t="s">
        <v>216</v>
      </c>
      <c r="I93" s="204">
        <v>16</v>
      </c>
    </row>
    <row r="94" spans="1:9" ht="28" x14ac:dyDescent="0.25">
      <c r="A94" s="72">
        <v>19</v>
      </c>
      <c r="B94" s="72" t="s">
        <v>1229</v>
      </c>
      <c r="C94" s="72" t="s">
        <v>1232</v>
      </c>
      <c r="D94" s="72" t="s">
        <v>219</v>
      </c>
      <c r="E94" s="265">
        <v>105</v>
      </c>
      <c r="F94" s="72">
        <v>5</v>
      </c>
      <c r="G94" s="204">
        <v>20</v>
      </c>
      <c r="H94" s="72" t="s">
        <v>216</v>
      </c>
      <c r="I94" s="204">
        <v>40</v>
      </c>
    </row>
    <row r="95" spans="1:9" ht="28" x14ac:dyDescent="0.25">
      <c r="A95" s="72">
        <v>20</v>
      </c>
      <c r="B95" s="72" t="s">
        <v>1233</v>
      </c>
      <c r="C95" s="72" t="s">
        <v>1234</v>
      </c>
      <c r="D95" s="72" t="s">
        <v>219</v>
      </c>
      <c r="E95" s="265">
        <v>116</v>
      </c>
      <c r="F95" s="72">
        <v>3</v>
      </c>
      <c r="G95" s="204">
        <v>4</v>
      </c>
      <c r="H95" s="72" t="s">
        <v>216</v>
      </c>
      <c r="I95" s="204">
        <v>20</v>
      </c>
    </row>
    <row r="96" spans="1:9" x14ac:dyDescent="0.25">
      <c r="A96" s="72">
        <v>21</v>
      </c>
      <c r="B96" s="72" t="s">
        <v>1235</v>
      </c>
      <c r="C96" s="72" t="s">
        <v>1236</v>
      </c>
      <c r="D96" s="72" t="s">
        <v>219</v>
      </c>
      <c r="E96" s="265">
        <v>366</v>
      </c>
      <c r="F96" s="72">
        <v>17</v>
      </c>
      <c r="G96" s="204">
        <v>96</v>
      </c>
      <c r="H96" s="72" t="s">
        <v>216</v>
      </c>
      <c r="I96" s="204">
        <v>120</v>
      </c>
    </row>
    <row r="97" spans="1:9" x14ac:dyDescent="0.25">
      <c r="A97" s="72">
        <v>22</v>
      </c>
      <c r="B97" s="72" t="s">
        <v>1047</v>
      </c>
      <c r="C97" s="72" t="s">
        <v>1237</v>
      </c>
      <c r="D97" s="72" t="s">
        <v>215</v>
      </c>
      <c r="E97" s="265">
        <v>65.94</v>
      </c>
      <c r="F97" s="72">
        <v>3</v>
      </c>
      <c r="G97" s="204">
        <v>12</v>
      </c>
      <c r="H97" s="72" t="s">
        <v>216</v>
      </c>
      <c r="I97" s="204">
        <v>36</v>
      </c>
    </row>
    <row r="98" spans="1:9" x14ac:dyDescent="0.25">
      <c r="A98" s="72">
        <v>23</v>
      </c>
      <c r="B98" s="72" t="s">
        <v>1238</v>
      </c>
      <c r="C98" s="72" t="s">
        <v>1239</v>
      </c>
      <c r="D98" s="72" t="s">
        <v>215</v>
      </c>
      <c r="E98" s="265">
        <v>86.06</v>
      </c>
      <c r="F98" s="72">
        <v>3</v>
      </c>
      <c r="G98" s="204">
        <v>12</v>
      </c>
      <c r="H98" s="72" t="s">
        <v>216</v>
      </c>
      <c r="I98" s="204">
        <v>36</v>
      </c>
    </row>
    <row r="99" spans="1:9" x14ac:dyDescent="0.25">
      <c r="A99" s="72">
        <v>24</v>
      </c>
      <c r="B99" s="72" t="s">
        <v>526</v>
      </c>
      <c r="C99" s="72" t="s">
        <v>1240</v>
      </c>
      <c r="D99" s="72" t="s">
        <v>215</v>
      </c>
      <c r="E99" s="265">
        <v>85.06</v>
      </c>
      <c r="F99" s="72">
        <v>3</v>
      </c>
      <c r="G99" s="204">
        <v>4</v>
      </c>
      <c r="H99" s="72" t="s">
        <v>216</v>
      </c>
      <c r="I99" s="204">
        <v>8</v>
      </c>
    </row>
    <row r="100" spans="1:9" x14ac:dyDescent="0.25">
      <c r="A100" s="72">
        <v>25</v>
      </c>
      <c r="B100" s="72" t="s">
        <v>1241</v>
      </c>
      <c r="C100" s="72" t="s">
        <v>1242</v>
      </c>
      <c r="D100" s="72" t="s">
        <v>215</v>
      </c>
      <c r="E100" s="265">
        <v>52.46</v>
      </c>
      <c r="F100" s="72">
        <v>3</v>
      </c>
      <c r="G100" s="204">
        <v>12</v>
      </c>
      <c r="H100" s="72" t="s">
        <v>216</v>
      </c>
      <c r="I100" s="204">
        <v>36</v>
      </c>
    </row>
    <row r="101" spans="1:9" x14ac:dyDescent="0.25">
      <c r="A101" s="72">
        <v>26</v>
      </c>
      <c r="B101" s="72" t="s">
        <v>526</v>
      </c>
      <c r="C101" s="72" t="s">
        <v>1243</v>
      </c>
      <c r="D101" s="72" t="s">
        <v>215</v>
      </c>
      <c r="E101" s="265">
        <v>85.06</v>
      </c>
      <c r="F101" s="72">
        <v>3</v>
      </c>
      <c r="G101" s="204">
        <v>4</v>
      </c>
      <c r="H101" s="72" t="s">
        <v>216</v>
      </c>
      <c r="I101" s="204">
        <v>8</v>
      </c>
    </row>
    <row r="102" spans="1:9" x14ac:dyDescent="0.25">
      <c r="A102" s="72">
        <v>27</v>
      </c>
      <c r="B102" s="72" t="s">
        <v>1244</v>
      </c>
      <c r="C102" s="72" t="s">
        <v>1245</v>
      </c>
      <c r="D102" s="72" t="s">
        <v>215</v>
      </c>
      <c r="E102" s="265">
        <v>52.46</v>
      </c>
      <c r="F102" s="72">
        <v>3</v>
      </c>
      <c r="G102" s="204">
        <v>12</v>
      </c>
      <c r="H102" s="72" t="s">
        <v>216</v>
      </c>
      <c r="I102" s="204">
        <v>36</v>
      </c>
    </row>
    <row r="103" spans="1:9" x14ac:dyDescent="0.25">
      <c r="A103" s="72">
        <v>28</v>
      </c>
      <c r="B103" s="72" t="s">
        <v>1246</v>
      </c>
      <c r="C103" s="72" t="s">
        <v>1247</v>
      </c>
      <c r="D103" s="72" t="s">
        <v>215</v>
      </c>
      <c r="E103" s="265">
        <v>52.46</v>
      </c>
      <c r="F103" s="72">
        <v>3</v>
      </c>
      <c r="G103" s="204">
        <v>8</v>
      </c>
      <c r="H103" s="72" t="s">
        <v>216</v>
      </c>
      <c r="I103" s="204">
        <v>24</v>
      </c>
    </row>
    <row r="104" spans="1:9" x14ac:dyDescent="0.25">
      <c r="A104" s="72">
        <v>29</v>
      </c>
      <c r="B104" s="72" t="s">
        <v>1047</v>
      </c>
      <c r="C104" s="72" t="s">
        <v>1248</v>
      </c>
      <c r="D104" s="72" t="s">
        <v>219</v>
      </c>
      <c r="E104" s="265">
        <v>118</v>
      </c>
      <c r="F104" s="72">
        <v>3</v>
      </c>
      <c r="G104" s="204">
        <v>2</v>
      </c>
      <c r="H104" s="72" t="s">
        <v>216</v>
      </c>
      <c r="I104" s="204">
        <v>12</v>
      </c>
    </row>
    <row r="105" spans="1:9" x14ac:dyDescent="0.25">
      <c r="A105" s="72">
        <v>30</v>
      </c>
      <c r="B105" s="72" t="s">
        <v>526</v>
      </c>
      <c r="C105" s="72" t="s">
        <v>1249</v>
      </c>
      <c r="D105" s="72" t="s">
        <v>219</v>
      </c>
      <c r="E105" s="265">
        <v>118</v>
      </c>
      <c r="F105" s="72">
        <v>3</v>
      </c>
      <c r="G105" s="204">
        <v>2</v>
      </c>
      <c r="H105" s="72" t="s">
        <v>216</v>
      </c>
      <c r="I105" s="204">
        <v>12</v>
      </c>
    </row>
    <row r="106" spans="1:9" x14ac:dyDescent="0.25">
      <c r="A106" s="72">
        <v>31</v>
      </c>
      <c r="B106" s="72" t="s">
        <v>1047</v>
      </c>
      <c r="C106" s="72" t="s">
        <v>1250</v>
      </c>
      <c r="D106" s="72" t="s">
        <v>219</v>
      </c>
      <c r="E106" s="265">
        <v>108.06</v>
      </c>
      <c r="F106" s="72">
        <v>3</v>
      </c>
      <c r="G106" s="204">
        <v>4</v>
      </c>
      <c r="H106" s="72" t="s">
        <v>216</v>
      </c>
      <c r="I106" s="204">
        <v>12</v>
      </c>
    </row>
    <row r="107" spans="1:9" x14ac:dyDescent="0.25">
      <c r="A107" s="72">
        <v>32</v>
      </c>
      <c r="B107" s="72" t="s">
        <v>1251</v>
      </c>
      <c r="C107" s="72" t="s">
        <v>1252</v>
      </c>
      <c r="D107" s="72" t="s">
        <v>219</v>
      </c>
      <c r="E107" s="265">
        <v>104.94</v>
      </c>
      <c r="F107" s="72">
        <v>5</v>
      </c>
      <c r="G107" s="204">
        <v>16</v>
      </c>
      <c r="H107" s="72" t="s">
        <v>216</v>
      </c>
      <c r="I107" s="204">
        <v>32</v>
      </c>
    </row>
    <row r="108" spans="1:9" ht="28" x14ac:dyDescent="0.25">
      <c r="A108" s="72">
        <v>33</v>
      </c>
      <c r="B108" s="72" t="s">
        <v>1253</v>
      </c>
      <c r="C108" s="72" t="s">
        <v>1254</v>
      </c>
      <c r="D108" s="72" t="s">
        <v>215</v>
      </c>
      <c r="E108" s="265">
        <v>86.06</v>
      </c>
      <c r="F108" s="72">
        <v>3</v>
      </c>
      <c r="G108" s="204">
        <v>12</v>
      </c>
      <c r="H108" s="72" t="s">
        <v>216</v>
      </c>
      <c r="I108" s="204">
        <v>36</v>
      </c>
    </row>
    <row r="109" spans="1:9" x14ac:dyDescent="0.25">
      <c r="A109" s="72">
        <v>34</v>
      </c>
      <c r="B109" s="72" t="s">
        <v>1047</v>
      </c>
      <c r="C109" s="72" t="s">
        <v>1255</v>
      </c>
      <c r="D109" s="72" t="s">
        <v>219</v>
      </c>
      <c r="E109" s="265">
        <v>145.05000000000001</v>
      </c>
      <c r="F109" s="72">
        <v>7</v>
      </c>
      <c r="G109" s="204">
        <v>24</v>
      </c>
      <c r="H109" s="72" t="s">
        <v>216</v>
      </c>
      <c r="I109" s="204">
        <v>40</v>
      </c>
    </row>
    <row r="110" spans="1:9" x14ac:dyDescent="0.25">
      <c r="A110" s="72">
        <v>35</v>
      </c>
      <c r="B110" s="72" t="s">
        <v>1256</v>
      </c>
      <c r="C110" s="72" t="s">
        <v>1257</v>
      </c>
      <c r="D110" s="72" t="s">
        <v>215</v>
      </c>
      <c r="E110" s="265">
        <v>52.46</v>
      </c>
      <c r="F110" s="72">
        <v>3</v>
      </c>
      <c r="G110" s="204">
        <v>8</v>
      </c>
      <c r="H110" s="72" t="s">
        <v>216</v>
      </c>
      <c r="I110" s="204">
        <v>24</v>
      </c>
    </row>
    <row r="111" spans="1:9" x14ac:dyDescent="0.25">
      <c r="A111" s="72">
        <v>36</v>
      </c>
      <c r="B111" s="72" t="s">
        <v>526</v>
      </c>
      <c r="C111" s="72" t="s">
        <v>1258</v>
      </c>
      <c r="D111" s="72" t="s">
        <v>219</v>
      </c>
      <c r="E111" s="265">
        <v>108.06</v>
      </c>
      <c r="F111" s="72">
        <v>3</v>
      </c>
      <c r="G111" s="204">
        <v>4</v>
      </c>
      <c r="H111" s="72" t="s">
        <v>216</v>
      </c>
      <c r="I111" s="204">
        <v>12</v>
      </c>
    </row>
    <row r="112" spans="1:9" x14ac:dyDescent="0.25">
      <c r="A112" s="72">
        <v>37</v>
      </c>
      <c r="B112" s="72" t="s">
        <v>1259</v>
      </c>
      <c r="C112" s="72" t="s">
        <v>1260</v>
      </c>
      <c r="D112" s="72" t="s">
        <v>215</v>
      </c>
      <c r="E112" s="265">
        <v>52.46</v>
      </c>
      <c r="F112" s="72">
        <v>3</v>
      </c>
      <c r="G112" s="204">
        <v>12</v>
      </c>
      <c r="H112" s="72" t="s">
        <v>216</v>
      </c>
      <c r="I112" s="204">
        <v>36</v>
      </c>
    </row>
    <row r="113" spans="1:9" x14ac:dyDescent="0.25">
      <c r="A113" s="72">
        <v>38</v>
      </c>
      <c r="B113" s="72" t="s">
        <v>1261</v>
      </c>
      <c r="C113" s="72" t="s">
        <v>1262</v>
      </c>
      <c r="D113" s="72" t="s">
        <v>215</v>
      </c>
      <c r="E113" s="265">
        <v>85.94</v>
      </c>
      <c r="F113" s="72">
        <v>4</v>
      </c>
      <c r="G113" s="204">
        <v>18</v>
      </c>
      <c r="H113" s="72" t="s">
        <v>216</v>
      </c>
      <c r="I113" s="204">
        <v>42</v>
      </c>
    </row>
    <row r="114" spans="1:9" x14ac:dyDescent="0.25">
      <c r="A114" s="72">
        <v>39</v>
      </c>
      <c r="B114" s="72" t="s">
        <v>1263</v>
      </c>
      <c r="C114" s="72" t="s">
        <v>1264</v>
      </c>
      <c r="D114" s="72" t="s">
        <v>215</v>
      </c>
      <c r="E114" s="265">
        <v>52.46</v>
      </c>
      <c r="F114" s="72">
        <v>3</v>
      </c>
      <c r="G114" s="204">
        <v>8</v>
      </c>
      <c r="H114" s="72" t="s">
        <v>216</v>
      </c>
      <c r="I114" s="204">
        <v>24</v>
      </c>
    </row>
    <row r="115" spans="1:9" ht="28" x14ac:dyDescent="0.25">
      <c r="A115" s="72">
        <v>40</v>
      </c>
      <c r="B115" s="72" t="s">
        <v>1265</v>
      </c>
      <c r="C115" s="72" t="s">
        <v>1266</v>
      </c>
      <c r="D115" s="72" t="s">
        <v>219</v>
      </c>
      <c r="E115" s="265">
        <v>113.03</v>
      </c>
      <c r="F115" s="72">
        <v>3</v>
      </c>
      <c r="G115" s="204">
        <v>4</v>
      </c>
      <c r="H115" s="72" t="s">
        <v>216</v>
      </c>
      <c r="I115" s="204">
        <v>8</v>
      </c>
    </row>
    <row r="116" spans="1:9" ht="28" x14ac:dyDescent="0.25">
      <c r="A116" s="72">
        <v>41</v>
      </c>
      <c r="B116" s="72" t="s">
        <v>1265</v>
      </c>
      <c r="C116" s="72" t="s">
        <v>1267</v>
      </c>
      <c r="D116" s="72" t="s">
        <v>219</v>
      </c>
      <c r="E116" s="265">
        <v>171.94</v>
      </c>
      <c r="F116" s="72">
        <v>5</v>
      </c>
      <c r="G116" s="204">
        <v>8</v>
      </c>
      <c r="H116" s="72" t="s">
        <v>216</v>
      </c>
      <c r="I116" s="204">
        <v>12</v>
      </c>
    </row>
    <row r="117" spans="1:9" ht="28" x14ac:dyDescent="0.25">
      <c r="A117" s="72">
        <v>42</v>
      </c>
      <c r="B117" s="72" t="s">
        <v>1268</v>
      </c>
      <c r="C117" s="72" t="s">
        <v>1269</v>
      </c>
      <c r="D117" s="72" t="s">
        <v>219</v>
      </c>
      <c r="E117" s="265">
        <v>126.4</v>
      </c>
      <c r="F117" s="72">
        <v>4</v>
      </c>
      <c r="G117" s="204">
        <v>15</v>
      </c>
      <c r="H117" s="72" t="s">
        <v>216</v>
      </c>
      <c r="I117" s="204">
        <v>25</v>
      </c>
    </row>
    <row r="118" spans="1:9" ht="28" x14ac:dyDescent="0.25">
      <c r="A118" s="72">
        <v>43</v>
      </c>
      <c r="B118" s="72" t="s">
        <v>1268</v>
      </c>
      <c r="C118" s="72" t="s">
        <v>1270</v>
      </c>
      <c r="D118" s="72" t="s">
        <v>219</v>
      </c>
      <c r="E118" s="265">
        <v>116</v>
      </c>
      <c r="F118" s="72">
        <v>3</v>
      </c>
      <c r="G118" s="204">
        <v>16</v>
      </c>
      <c r="H118" s="72" t="s">
        <v>216</v>
      </c>
      <c r="I118" s="204">
        <v>32</v>
      </c>
    </row>
    <row r="119" spans="1:9" ht="28" x14ac:dyDescent="0.25">
      <c r="A119" s="72">
        <v>44</v>
      </c>
      <c r="B119" s="72" t="s">
        <v>1271</v>
      </c>
      <c r="C119" s="72" t="s">
        <v>1272</v>
      </c>
      <c r="D119" s="72" t="s">
        <v>219</v>
      </c>
      <c r="E119" s="265">
        <v>112.14</v>
      </c>
      <c r="F119" s="72">
        <v>3</v>
      </c>
      <c r="G119" s="204">
        <v>0</v>
      </c>
      <c r="H119" s="72" t="s">
        <v>216</v>
      </c>
      <c r="I119" s="204">
        <v>16</v>
      </c>
    </row>
    <row r="120" spans="1:9" ht="42" x14ac:dyDescent="0.25">
      <c r="A120" s="72">
        <v>45</v>
      </c>
      <c r="B120" s="72" t="s">
        <v>1273</v>
      </c>
      <c r="C120" s="72" t="s">
        <v>1274</v>
      </c>
      <c r="D120" s="72" t="s">
        <v>23</v>
      </c>
      <c r="E120" s="265">
        <v>20.46</v>
      </c>
      <c r="F120" s="72">
        <v>1</v>
      </c>
      <c r="G120" s="204">
        <v>0</v>
      </c>
      <c r="H120" s="72" t="s">
        <v>216</v>
      </c>
      <c r="I120" s="204">
        <v>14</v>
      </c>
    </row>
    <row r="121" spans="1:9" ht="39" x14ac:dyDescent="0.25">
      <c r="A121" s="72">
        <v>1</v>
      </c>
      <c r="B121" s="266" t="s">
        <v>1275</v>
      </c>
      <c r="C121" s="267" t="s">
        <v>1276</v>
      </c>
      <c r="D121" s="266" t="s">
        <v>219</v>
      </c>
      <c r="E121" s="267">
        <v>108.06</v>
      </c>
      <c r="F121" s="266">
        <v>3</v>
      </c>
      <c r="G121" s="62">
        <v>4</v>
      </c>
      <c r="H121" s="266" t="s">
        <v>216</v>
      </c>
      <c r="I121" s="268">
        <v>12</v>
      </c>
    </row>
    <row r="122" spans="1:9" ht="39" x14ac:dyDescent="0.25">
      <c r="A122" s="72">
        <v>2</v>
      </c>
      <c r="B122" s="266" t="s">
        <v>1277</v>
      </c>
      <c r="C122" s="266" t="s">
        <v>1278</v>
      </c>
      <c r="D122" s="266" t="s">
        <v>215</v>
      </c>
      <c r="E122" s="266">
        <v>43.26</v>
      </c>
      <c r="F122" s="266">
        <v>3</v>
      </c>
      <c r="G122" s="62">
        <v>8</v>
      </c>
      <c r="H122" s="266" t="s">
        <v>216</v>
      </c>
      <c r="I122" s="268">
        <v>24</v>
      </c>
    </row>
    <row r="123" spans="1:9" ht="39" x14ac:dyDescent="0.25">
      <c r="A123" s="72">
        <v>3</v>
      </c>
      <c r="B123" s="266" t="s">
        <v>1275</v>
      </c>
      <c r="C123" s="266" t="s">
        <v>1279</v>
      </c>
      <c r="D123" s="266" t="s">
        <v>219</v>
      </c>
      <c r="E123" s="266">
        <v>108.06</v>
      </c>
      <c r="F123" s="266">
        <v>3</v>
      </c>
      <c r="G123" s="62">
        <v>4</v>
      </c>
      <c r="H123" s="266" t="s">
        <v>216</v>
      </c>
      <c r="I123" s="268">
        <v>12</v>
      </c>
    </row>
    <row r="124" spans="1:9" ht="39" x14ac:dyDescent="0.25">
      <c r="A124" s="72">
        <v>4</v>
      </c>
      <c r="B124" s="266" t="s">
        <v>1280</v>
      </c>
      <c r="C124" s="266" t="s">
        <v>1281</v>
      </c>
      <c r="D124" s="266" t="s">
        <v>215</v>
      </c>
      <c r="E124" s="266">
        <v>43.26</v>
      </c>
      <c r="F124" s="266">
        <v>3</v>
      </c>
      <c r="G124" s="62">
        <v>8</v>
      </c>
      <c r="H124" s="266" t="s">
        <v>216</v>
      </c>
      <c r="I124" s="268">
        <v>24</v>
      </c>
    </row>
    <row r="125" spans="1:9" ht="39" x14ac:dyDescent="0.25">
      <c r="A125" s="72">
        <v>5</v>
      </c>
      <c r="B125" s="266" t="s">
        <v>1277</v>
      </c>
      <c r="C125" s="266" t="s">
        <v>1282</v>
      </c>
      <c r="D125" s="266" t="s">
        <v>215</v>
      </c>
      <c r="E125" s="266">
        <v>43.26</v>
      </c>
      <c r="F125" s="266">
        <v>3</v>
      </c>
      <c r="G125" s="62">
        <v>8</v>
      </c>
      <c r="H125" s="266" t="s">
        <v>216</v>
      </c>
      <c r="I125" s="268">
        <v>24</v>
      </c>
    </row>
    <row r="126" spans="1:9" ht="39" x14ac:dyDescent="0.25">
      <c r="A126" s="72">
        <v>6</v>
      </c>
      <c r="B126" s="266" t="s">
        <v>1283</v>
      </c>
      <c r="C126" s="266" t="s">
        <v>1284</v>
      </c>
      <c r="D126" s="266" t="s">
        <v>215</v>
      </c>
      <c r="E126" s="266">
        <v>52.46</v>
      </c>
      <c r="F126" s="266">
        <v>3</v>
      </c>
      <c r="G126" s="62">
        <v>8</v>
      </c>
      <c r="H126" s="266" t="s">
        <v>216</v>
      </c>
      <c r="I126" s="268">
        <v>24</v>
      </c>
    </row>
    <row r="127" spans="1:9" ht="39" x14ac:dyDescent="0.25">
      <c r="A127" s="72">
        <v>7</v>
      </c>
      <c r="B127" s="266" t="s">
        <v>1275</v>
      </c>
      <c r="C127" s="266" t="s">
        <v>1285</v>
      </c>
      <c r="D127" s="266" t="s">
        <v>219</v>
      </c>
      <c r="E127" s="266">
        <v>108.06</v>
      </c>
      <c r="F127" s="266">
        <v>3</v>
      </c>
      <c r="G127" s="62">
        <v>4</v>
      </c>
      <c r="H127" s="266" t="s">
        <v>216</v>
      </c>
      <c r="I127" s="268">
        <v>12</v>
      </c>
    </row>
    <row r="128" spans="1:9" ht="52" x14ac:dyDescent="0.25">
      <c r="A128" s="72">
        <v>8</v>
      </c>
      <c r="B128" s="266" t="s">
        <v>1286</v>
      </c>
      <c r="C128" s="266" t="s">
        <v>1287</v>
      </c>
      <c r="D128" s="266" t="s">
        <v>219</v>
      </c>
      <c r="E128" s="266">
        <v>116</v>
      </c>
      <c r="F128" s="266">
        <v>3</v>
      </c>
      <c r="G128" s="62">
        <v>4</v>
      </c>
      <c r="H128" s="266" t="s">
        <v>216</v>
      </c>
      <c r="I128" s="268">
        <v>20</v>
      </c>
    </row>
    <row r="129" spans="1:9" ht="39" x14ac:dyDescent="0.25">
      <c r="A129" s="72">
        <v>9</v>
      </c>
      <c r="B129" s="266" t="s">
        <v>1275</v>
      </c>
      <c r="C129" s="266" t="s">
        <v>1288</v>
      </c>
      <c r="D129" s="266" t="s">
        <v>219</v>
      </c>
      <c r="E129" s="266">
        <v>107.26</v>
      </c>
      <c r="F129" s="266">
        <v>3</v>
      </c>
      <c r="G129" s="62">
        <v>4</v>
      </c>
      <c r="H129" s="266" t="s">
        <v>216</v>
      </c>
      <c r="I129" s="268">
        <v>12</v>
      </c>
    </row>
    <row r="130" spans="1:9" ht="39" x14ac:dyDescent="0.25">
      <c r="A130" s="72">
        <v>10</v>
      </c>
      <c r="B130" s="266" t="s">
        <v>1275</v>
      </c>
      <c r="C130" s="266" t="s">
        <v>1289</v>
      </c>
      <c r="D130" s="266" t="s">
        <v>219</v>
      </c>
      <c r="E130" s="266">
        <v>108.06</v>
      </c>
      <c r="F130" s="266">
        <v>3</v>
      </c>
      <c r="G130" s="62">
        <v>4</v>
      </c>
      <c r="H130" s="266" t="s">
        <v>216</v>
      </c>
      <c r="I130" s="268">
        <v>12</v>
      </c>
    </row>
    <row r="131" spans="1:9" ht="39" x14ac:dyDescent="0.25">
      <c r="A131" s="72">
        <v>11</v>
      </c>
      <c r="B131" s="266" t="s">
        <v>1275</v>
      </c>
      <c r="C131" s="266" t="s">
        <v>1290</v>
      </c>
      <c r="D131" s="266" t="s">
        <v>219</v>
      </c>
      <c r="E131" s="266">
        <v>108.06</v>
      </c>
      <c r="F131" s="266">
        <v>3</v>
      </c>
      <c r="G131" s="62">
        <v>4</v>
      </c>
      <c r="H131" s="266" t="s">
        <v>216</v>
      </c>
      <c r="I131" s="268">
        <v>12</v>
      </c>
    </row>
    <row r="132" spans="1:9" ht="26" x14ac:dyDescent="0.25">
      <c r="A132" s="72">
        <v>12</v>
      </c>
      <c r="B132" s="266" t="s">
        <v>1291</v>
      </c>
      <c r="C132" s="266" t="s">
        <v>1292</v>
      </c>
      <c r="D132" s="266" t="s">
        <v>219</v>
      </c>
      <c r="E132" s="266">
        <v>108.06</v>
      </c>
      <c r="F132" s="266">
        <v>3</v>
      </c>
      <c r="G132" s="62">
        <v>4</v>
      </c>
      <c r="H132" s="266" t="s">
        <v>216</v>
      </c>
      <c r="I132" s="268">
        <v>12</v>
      </c>
    </row>
    <row r="133" spans="1:9" ht="26" x14ac:dyDescent="0.25">
      <c r="A133" s="72">
        <v>13</v>
      </c>
      <c r="B133" s="266" t="s">
        <v>1291</v>
      </c>
      <c r="C133" s="266" t="s">
        <v>1293</v>
      </c>
      <c r="D133" s="266" t="s">
        <v>219</v>
      </c>
      <c r="E133" s="266">
        <v>108.06</v>
      </c>
      <c r="F133" s="266">
        <v>3</v>
      </c>
      <c r="G133" s="62">
        <v>4</v>
      </c>
      <c r="H133" s="266" t="s">
        <v>216</v>
      </c>
      <c r="I133" s="268">
        <v>12</v>
      </c>
    </row>
    <row r="134" spans="1:9" ht="39" x14ac:dyDescent="0.25">
      <c r="A134" s="72">
        <v>14</v>
      </c>
      <c r="B134" s="266" t="s">
        <v>1275</v>
      </c>
      <c r="C134" s="266" t="s">
        <v>1294</v>
      </c>
      <c r="D134" s="266" t="s">
        <v>219</v>
      </c>
      <c r="E134" s="266">
        <v>108.06</v>
      </c>
      <c r="F134" s="266">
        <v>3</v>
      </c>
      <c r="G134" s="62">
        <v>4</v>
      </c>
      <c r="H134" s="266" t="s">
        <v>216</v>
      </c>
      <c r="I134" s="268">
        <v>12</v>
      </c>
    </row>
    <row r="135" spans="1:9" ht="39" x14ac:dyDescent="0.25">
      <c r="A135" s="72">
        <v>15</v>
      </c>
      <c r="B135" s="266" t="s">
        <v>1275</v>
      </c>
      <c r="C135" s="266" t="s">
        <v>1295</v>
      </c>
      <c r="D135" s="266" t="s">
        <v>219</v>
      </c>
      <c r="E135" s="266">
        <v>129</v>
      </c>
      <c r="F135" s="266">
        <v>3</v>
      </c>
      <c r="G135" s="62">
        <v>2</v>
      </c>
      <c r="H135" s="266" t="s">
        <v>216</v>
      </c>
      <c r="I135" s="268">
        <v>12</v>
      </c>
    </row>
    <row r="136" spans="1:9" ht="39" x14ac:dyDescent="0.25">
      <c r="A136" s="72">
        <v>16</v>
      </c>
      <c r="B136" s="266" t="s">
        <v>1275</v>
      </c>
      <c r="C136" s="266" t="s">
        <v>1296</v>
      </c>
      <c r="D136" s="266" t="s">
        <v>219</v>
      </c>
      <c r="E136" s="266">
        <v>107.26</v>
      </c>
      <c r="F136" s="266">
        <v>3</v>
      </c>
      <c r="G136" s="62">
        <v>4</v>
      </c>
      <c r="H136" s="266" t="s">
        <v>216</v>
      </c>
      <c r="I136" s="268">
        <v>12</v>
      </c>
    </row>
    <row r="137" spans="1:9" ht="26" x14ac:dyDescent="0.25">
      <c r="A137" s="72">
        <v>17</v>
      </c>
      <c r="B137" s="266" t="s">
        <v>1291</v>
      </c>
      <c r="C137" s="266" t="s">
        <v>1297</v>
      </c>
      <c r="D137" s="266" t="s">
        <v>219</v>
      </c>
      <c r="E137" s="266">
        <v>108.06</v>
      </c>
      <c r="F137" s="266">
        <v>3</v>
      </c>
      <c r="G137" s="62">
        <v>4</v>
      </c>
      <c r="H137" s="266" t="s">
        <v>216</v>
      </c>
      <c r="I137" s="268">
        <v>12</v>
      </c>
    </row>
    <row r="138" spans="1:9" ht="26" x14ac:dyDescent="0.25">
      <c r="A138" s="72">
        <v>18</v>
      </c>
      <c r="B138" s="266" t="s">
        <v>1291</v>
      </c>
      <c r="C138" s="266" t="s">
        <v>1298</v>
      </c>
      <c r="D138" s="266" t="s">
        <v>219</v>
      </c>
      <c r="E138" s="266">
        <v>108.06</v>
      </c>
      <c r="F138" s="266">
        <v>3</v>
      </c>
      <c r="G138" s="62">
        <v>8</v>
      </c>
      <c r="H138" s="266" t="s">
        <v>216</v>
      </c>
      <c r="I138" s="268">
        <v>8</v>
      </c>
    </row>
    <row r="139" spans="1:9" ht="39" x14ac:dyDescent="0.25">
      <c r="A139" s="72">
        <v>19</v>
      </c>
      <c r="B139" s="266" t="s">
        <v>1299</v>
      </c>
      <c r="C139" s="266" t="s">
        <v>1300</v>
      </c>
      <c r="D139" s="266" t="s">
        <v>219</v>
      </c>
      <c r="E139" s="266">
        <v>124.934</v>
      </c>
      <c r="F139" s="266">
        <v>6</v>
      </c>
      <c r="G139" s="62">
        <v>20</v>
      </c>
      <c r="H139" s="266" t="s">
        <v>216</v>
      </c>
      <c r="I139" s="268">
        <v>36</v>
      </c>
    </row>
    <row r="140" spans="1:9" ht="39" x14ac:dyDescent="0.25">
      <c r="A140" s="72">
        <v>20</v>
      </c>
      <c r="B140" s="266" t="s">
        <v>1275</v>
      </c>
      <c r="C140" s="266" t="s">
        <v>1301</v>
      </c>
      <c r="D140" s="266" t="s">
        <v>219</v>
      </c>
      <c r="E140" s="266">
        <v>116</v>
      </c>
      <c r="F140" s="266">
        <v>3</v>
      </c>
      <c r="G140" s="62">
        <v>4</v>
      </c>
      <c r="H140" s="266" t="s">
        <v>216</v>
      </c>
      <c r="I140" s="268">
        <v>20</v>
      </c>
    </row>
    <row r="141" spans="1:9" ht="39" x14ac:dyDescent="0.25">
      <c r="A141" s="72">
        <v>21</v>
      </c>
      <c r="B141" s="266" t="s">
        <v>1302</v>
      </c>
      <c r="C141" s="266" t="s">
        <v>1303</v>
      </c>
      <c r="D141" s="266" t="s">
        <v>215</v>
      </c>
      <c r="E141" s="266">
        <v>96.34</v>
      </c>
      <c r="F141" s="266">
        <v>3</v>
      </c>
      <c r="G141" s="62">
        <v>10</v>
      </c>
      <c r="H141" s="266" t="s">
        <v>216</v>
      </c>
      <c r="I141" s="268">
        <v>20</v>
      </c>
    </row>
    <row r="142" spans="1:9" ht="39" x14ac:dyDescent="0.25">
      <c r="A142" s="72">
        <v>22</v>
      </c>
      <c r="B142" s="266" t="s">
        <v>1275</v>
      </c>
      <c r="C142" s="266" t="s">
        <v>1304</v>
      </c>
      <c r="D142" s="266" t="s">
        <v>219</v>
      </c>
      <c r="E142" s="266">
        <v>129</v>
      </c>
      <c r="F142" s="266">
        <v>3</v>
      </c>
      <c r="G142" s="62">
        <v>2</v>
      </c>
      <c r="H142" s="266" t="s">
        <v>216</v>
      </c>
      <c r="I142" s="268">
        <v>8</v>
      </c>
    </row>
    <row r="143" spans="1:9" ht="39" x14ac:dyDescent="0.25">
      <c r="A143" s="72">
        <v>23</v>
      </c>
      <c r="B143" s="266" t="s">
        <v>1283</v>
      </c>
      <c r="C143" s="266" t="s">
        <v>1305</v>
      </c>
      <c r="D143" s="266" t="s">
        <v>215</v>
      </c>
      <c r="E143" s="266">
        <v>43.26</v>
      </c>
      <c r="F143" s="266">
        <v>3</v>
      </c>
      <c r="G143" s="62">
        <v>8</v>
      </c>
      <c r="H143" s="266" t="s">
        <v>216</v>
      </c>
      <c r="I143" s="268">
        <v>24</v>
      </c>
    </row>
    <row r="144" spans="1:9" ht="39" x14ac:dyDescent="0.25">
      <c r="A144" s="72">
        <v>24</v>
      </c>
      <c r="B144" s="266" t="s">
        <v>1306</v>
      </c>
      <c r="C144" s="266" t="s">
        <v>1307</v>
      </c>
      <c r="D144" s="266" t="s">
        <v>219</v>
      </c>
      <c r="E144" s="269" t="s">
        <v>1308</v>
      </c>
      <c r="F144" s="266" t="s">
        <v>1309</v>
      </c>
      <c r="G144" s="268">
        <v>42</v>
      </c>
      <c r="H144" s="266" t="s">
        <v>216</v>
      </c>
      <c r="I144" s="268">
        <v>70</v>
      </c>
    </row>
    <row r="145" spans="1:9" ht="39" x14ac:dyDescent="0.25">
      <c r="A145" s="72">
        <v>25</v>
      </c>
      <c r="B145" s="266" t="s">
        <v>1275</v>
      </c>
      <c r="C145" s="266" t="s">
        <v>1310</v>
      </c>
      <c r="D145" s="266" t="s">
        <v>219</v>
      </c>
      <c r="E145" s="266">
        <v>108.06</v>
      </c>
      <c r="F145" s="266">
        <v>3</v>
      </c>
      <c r="G145" s="62">
        <v>4</v>
      </c>
      <c r="H145" s="266" t="s">
        <v>216</v>
      </c>
      <c r="I145" s="268">
        <v>12</v>
      </c>
    </row>
    <row r="146" spans="1:9" ht="39" x14ac:dyDescent="0.25">
      <c r="A146" s="72">
        <v>26</v>
      </c>
      <c r="B146" s="266" t="s">
        <v>1275</v>
      </c>
      <c r="C146" s="266" t="s">
        <v>1311</v>
      </c>
      <c r="D146" s="266" t="s">
        <v>219</v>
      </c>
      <c r="E146" s="266">
        <v>108.06</v>
      </c>
      <c r="F146" s="266">
        <v>3</v>
      </c>
      <c r="G146" s="62">
        <v>4</v>
      </c>
      <c r="H146" s="266" t="s">
        <v>216</v>
      </c>
      <c r="I146" s="268">
        <v>12</v>
      </c>
    </row>
    <row r="147" spans="1:9" ht="39" x14ac:dyDescent="0.25">
      <c r="A147" s="72">
        <v>27</v>
      </c>
      <c r="B147" s="266" t="s">
        <v>1283</v>
      </c>
      <c r="C147" s="266" t="s">
        <v>1312</v>
      </c>
      <c r="D147" s="266" t="s">
        <v>215</v>
      </c>
      <c r="E147" s="266">
        <v>43.26</v>
      </c>
      <c r="F147" s="266">
        <v>3</v>
      </c>
      <c r="G147" s="62">
        <v>12</v>
      </c>
      <c r="H147" s="266" t="s">
        <v>216</v>
      </c>
      <c r="I147" s="268">
        <v>36</v>
      </c>
    </row>
    <row r="148" spans="1:9" ht="52" x14ac:dyDescent="0.25">
      <c r="A148" s="72">
        <v>28</v>
      </c>
      <c r="B148" s="266" t="s">
        <v>1313</v>
      </c>
      <c r="C148" s="266" t="s">
        <v>1314</v>
      </c>
      <c r="D148" s="266" t="s">
        <v>219</v>
      </c>
      <c r="E148" s="266">
        <v>389.4</v>
      </c>
      <c r="F148" s="266">
        <v>14</v>
      </c>
      <c r="G148" s="62">
        <v>26</v>
      </c>
      <c r="H148" s="266" t="s">
        <v>216</v>
      </c>
      <c r="I148" s="268">
        <v>34</v>
      </c>
    </row>
    <row r="149" spans="1:9" ht="52" x14ac:dyDescent="0.25">
      <c r="A149" s="72">
        <v>29</v>
      </c>
      <c r="B149" s="266" t="s">
        <v>1313</v>
      </c>
      <c r="C149" s="266" t="s">
        <v>1315</v>
      </c>
      <c r="D149" s="266" t="s">
        <v>219</v>
      </c>
      <c r="E149" s="266">
        <v>670.6</v>
      </c>
      <c r="F149" s="266">
        <v>24</v>
      </c>
      <c r="G149" s="62">
        <v>46</v>
      </c>
      <c r="H149" s="266" t="s">
        <v>216</v>
      </c>
      <c r="I149" s="268">
        <v>54</v>
      </c>
    </row>
    <row r="150" spans="1:9" ht="39" x14ac:dyDescent="0.25">
      <c r="A150" s="72">
        <v>30</v>
      </c>
      <c r="B150" s="266" t="s">
        <v>1316</v>
      </c>
      <c r="C150" s="266" t="s">
        <v>1317</v>
      </c>
      <c r="D150" s="266" t="s">
        <v>215</v>
      </c>
      <c r="E150" s="266">
        <v>43.54</v>
      </c>
      <c r="F150" s="266">
        <v>3</v>
      </c>
      <c r="G150" s="62">
        <v>16</v>
      </c>
      <c r="H150" s="266" t="s">
        <v>216</v>
      </c>
      <c r="I150" s="268">
        <v>16</v>
      </c>
    </row>
    <row r="151" spans="1:9" ht="28" x14ac:dyDescent="0.25">
      <c r="A151" s="63">
        <v>1</v>
      </c>
      <c r="B151" s="63" t="s">
        <v>1318</v>
      </c>
      <c r="C151" s="63" t="s">
        <v>1319</v>
      </c>
      <c r="D151" s="63" t="s">
        <v>267</v>
      </c>
      <c r="E151" s="63">
        <v>2136.5859999999998</v>
      </c>
      <c r="F151" s="63">
        <v>68</v>
      </c>
      <c r="G151" s="63">
        <v>170</v>
      </c>
      <c r="H151" s="63" t="s">
        <v>216</v>
      </c>
      <c r="I151" s="63">
        <v>194</v>
      </c>
    </row>
    <row r="152" spans="1:9" ht="28" x14ac:dyDescent="0.25">
      <c r="A152" s="63">
        <v>2</v>
      </c>
      <c r="B152" s="63" t="s">
        <v>1320</v>
      </c>
      <c r="C152" s="63" t="s">
        <v>1321</v>
      </c>
      <c r="D152" s="63" t="s">
        <v>267</v>
      </c>
      <c r="E152" s="63">
        <v>2136.04</v>
      </c>
      <c r="F152" s="63">
        <v>68</v>
      </c>
      <c r="G152" s="63">
        <v>163</v>
      </c>
      <c r="H152" s="63" t="s">
        <v>216</v>
      </c>
      <c r="I152" s="63">
        <v>187</v>
      </c>
    </row>
    <row r="153" spans="1:9" x14ac:dyDescent="0.25">
      <c r="A153" s="63">
        <v>3</v>
      </c>
      <c r="B153" s="63" t="s">
        <v>1322</v>
      </c>
      <c r="C153" s="63" t="s">
        <v>1323</v>
      </c>
      <c r="D153" s="63" t="s">
        <v>267</v>
      </c>
      <c r="E153" s="63">
        <v>1392.51</v>
      </c>
      <c r="F153" s="63">
        <v>47</v>
      </c>
      <c r="G153" s="63">
        <v>109</v>
      </c>
      <c r="H153" s="63" t="s">
        <v>216</v>
      </c>
      <c r="I153" s="63">
        <v>120</v>
      </c>
    </row>
    <row r="154" spans="1:9" x14ac:dyDescent="0.25">
      <c r="A154" s="63">
        <v>4</v>
      </c>
      <c r="B154" s="265" t="s">
        <v>1324</v>
      </c>
      <c r="C154" s="270" t="s">
        <v>1325</v>
      </c>
      <c r="D154" s="63" t="s">
        <v>219</v>
      </c>
      <c r="E154" s="265">
        <v>599.64300000000003</v>
      </c>
      <c r="F154" s="63">
        <v>22</v>
      </c>
      <c r="G154" s="63">
        <v>53</v>
      </c>
      <c r="H154" s="63" t="s">
        <v>216</v>
      </c>
      <c r="I154" s="63">
        <v>57</v>
      </c>
    </row>
    <row r="155" spans="1:9" x14ac:dyDescent="0.25">
      <c r="A155" s="63">
        <v>5</v>
      </c>
      <c r="B155" s="270" t="s">
        <v>1326</v>
      </c>
      <c r="C155" s="270" t="s">
        <v>1327</v>
      </c>
      <c r="D155" s="63" t="s">
        <v>219</v>
      </c>
      <c r="E155" s="204">
        <v>107.04</v>
      </c>
      <c r="F155" s="63">
        <v>4</v>
      </c>
      <c r="G155" s="63">
        <v>6</v>
      </c>
      <c r="H155" s="63" t="s">
        <v>216</v>
      </c>
      <c r="I155" s="63">
        <v>14</v>
      </c>
    </row>
    <row r="156" spans="1:9" x14ac:dyDescent="0.25">
      <c r="A156" s="63">
        <v>6</v>
      </c>
      <c r="B156" s="270" t="s">
        <v>1328</v>
      </c>
      <c r="C156" s="270" t="s">
        <v>1329</v>
      </c>
      <c r="D156" s="63" t="s">
        <v>219</v>
      </c>
      <c r="E156" s="270">
        <v>107.04</v>
      </c>
      <c r="F156" s="63">
        <v>4</v>
      </c>
      <c r="G156" s="63">
        <v>6</v>
      </c>
      <c r="H156" s="63" t="s">
        <v>216</v>
      </c>
      <c r="I156" s="63">
        <v>14</v>
      </c>
    </row>
    <row r="157" spans="1:9" x14ac:dyDescent="0.25">
      <c r="A157" s="63">
        <v>7</v>
      </c>
      <c r="B157" s="270" t="s">
        <v>1330</v>
      </c>
      <c r="C157" s="270" t="s">
        <v>1331</v>
      </c>
      <c r="D157" s="63" t="s">
        <v>219</v>
      </c>
      <c r="E157" s="270">
        <v>216.34</v>
      </c>
      <c r="F157" s="63">
        <v>7</v>
      </c>
      <c r="G157" s="63">
        <v>24</v>
      </c>
      <c r="H157" s="63" t="s">
        <v>216</v>
      </c>
      <c r="I157" s="63">
        <v>44</v>
      </c>
    </row>
    <row r="158" spans="1:9" ht="28" x14ac:dyDescent="0.25">
      <c r="A158" s="63">
        <v>8</v>
      </c>
      <c r="B158" s="63" t="s">
        <v>1332</v>
      </c>
      <c r="C158" s="63" t="s">
        <v>1333</v>
      </c>
      <c r="D158" s="63" t="s">
        <v>215</v>
      </c>
      <c r="E158" s="63">
        <v>69.040000000000006</v>
      </c>
      <c r="F158" s="63">
        <v>5</v>
      </c>
      <c r="G158" s="63">
        <v>20</v>
      </c>
      <c r="H158" s="63" t="s">
        <v>1334</v>
      </c>
      <c r="I158" s="63">
        <v>0</v>
      </c>
    </row>
  </sheetData>
  <mergeCells count="1">
    <mergeCell ref="A1:I1"/>
  </mergeCells>
  <phoneticPr fontId="45" type="noConversion"/>
  <pageMargins left="0.74803149606299202" right="0.74803149606299202" top="0.98425196850393704" bottom="0.98425196850393704" header="0.511811023622047" footer="0.511811023622047"/>
  <pageSetup paperSize="9" scale="7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99"/>
  <sheetViews>
    <sheetView workbookViewId="0">
      <selection activeCell="K5" sqref="K5"/>
    </sheetView>
  </sheetViews>
  <sheetFormatPr defaultColWidth="9" defaultRowHeight="14" x14ac:dyDescent="0.25"/>
  <cols>
    <col min="1" max="1" width="8.36328125" style="1" customWidth="1"/>
    <col min="2" max="2" width="12.36328125" style="1" customWidth="1"/>
    <col min="3" max="3" width="20.6328125" style="1" customWidth="1"/>
    <col min="4" max="4" width="10.26953125" style="1" customWidth="1"/>
    <col min="5" max="5" width="17.90625" style="1" customWidth="1"/>
    <col min="6" max="6" width="27.6328125" style="1" customWidth="1"/>
    <col min="7" max="7" width="24.26953125" style="1" customWidth="1"/>
    <col min="8" max="8" width="14.7265625" style="2" customWidth="1"/>
    <col min="9" max="16384" width="9" style="1"/>
  </cols>
  <sheetData>
    <row r="1" spans="1:10" ht="17.5" x14ac:dyDescent="0.25">
      <c r="A1" s="449" t="s">
        <v>2042</v>
      </c>
      <c r="B1" s="343"/>
      <c r="C1" s="343"/>
      <c r="D1" s="343"/>
      <c r="E1" s="343"/>
      <c r="F1" s="343"/>
      <c r="G1" s="343"/>
      <c r="H1" s="343"/>
      <c r="I1" s="343"/>
      <c r="J1" s="343"/>
    </row>
    <row r="2" spans="1:10" ht="28" x14ac:dyDescent="0.25">
      <c r="A2" s="57" t="s">
        <v>0</v>
      </c>
      <c r="B2" s="57" t="s">
        <v>1</v>
      </c>
      <c r="C2" s="57" t="s">
        <v>2</v>
      </c>
      <c r="D2" s="57" t="s">
        <v>3</v>
      </c>
      <c r="E2" s="57" t="s">
        <v>4</v>
      </c>
      <c r="F2" s="58" t="s">
        <v>5</v>
      </c>
      <c r="G2" s="58" t="s">
        <v>6</v>
      </c>
      <c r="H2" s="57" t="s">
        <v>7</v>
      </c>
      <c r="I2" s="344" t="s">
        <v>8</v>
      </c>
      <c r="J2" s="344"/>
    </row>
    <row r="3" spans="1:10" ht="42" x14ac:dyDescent="0.25">
      <c r="A3" s="344" t="s">
        <v>9</v>
      </c>
      <c r="B3" s="344" t="s">
        <v>10</v>
      </c>
      <c r="C3" s="344" t="s">
        <v>1017</v>
      </c>
      <c r="D3" s="57" t="s">
        <v>1018</v>
      </c>
      <c r="E3" s="60" t="s">
        <v>1019</v>
      </c>
      <c r="F3" s="58" t="s">
        <v>1020</v>
      </c>
      <c r="G3" s="58" t="s">
        <v>15</v>
      </c>
      <c r="H3" s="344" t="s">
        <v>1021</v>
      </c>
      <c r="I3" s="345"/>
      <c r="J3" s="345"/>
    </row>
    <row r="4" spans="1:10" ht="56" x14ac:dyDescent="0.25">
      <c r="A4" s="344"/>
      <c r="B4" s="344"/>
      <c r="C4" s="344"/>
      <c r="D4" s="57" t="s">
        <v>1022</v>
      </c>
      <c r="E4" s="60" t="s">
        <v>52</v>
      </c>
      <c r="F4" s="58" t="s">
        <v>1023</v>
      </c>
      <c r="G4" s="58" t="s">
        <v>15</v>
      </c>
      <c r="H4" s="344"/>
      <c r="I4" s="345"/>
      <c r="J4" s="345"/>
    </row>
    <row r="5" spans="1:10" ht="42" x14ac:dyDescent="0.25">
      <c r="A5" s="344"/>
      <c r="B5" s="344"/>
      <c r="C5" s="344"/>
      <c r="D5" s="57" t="s">
        <v>12</v>
      </c>
      <c r="E5" s="60" t="s">
        <v>13</v>
      </c>
      <c r="F5" s="58" t="s">
        <v>14</v>
      </c>
      <c r="G5" s="58" t="s">
        <v>15</v>
      </c>
      <c r="H5" s="344"/>
      <c r="I5" s="345"/>
      <c r="J5" s="345"/>
    </row>
    <row r="6" spans="1:10" ht="42" x14ac:dyDescent="0.25">
      <c r="A6" s="344"/>
      <c r="B6" s="344" t="s">
        <v>17</v>
      </c>
      <c r="C6" s="344" t="s">
        <v>18</v>
      </c>
      <c r="D6" s="57" t="s">
        <v>19</v>
      </c>
      <c r="E6" s="60" t="s">
        <v>20</v>
      </c>
      <c r="F6" s="58" t="s">
        <v>14</v>
      </c>
      <c r="G6" s="58" t="s">
        <v>15</v>
      </c>
      <c r="H6" s="344" t="s">
        <v>1021</v>
      </c>
      <c r="I6" s="345"/>
      <c r="J6" s="345"/>
    </row>
    <row r="7" spans="1:10" ht="42" x14ac:dyDescent="0.25">
      <c r="A7" s="344"/>
      <c r="B7" s="344"/>
      <c r="C7" s="344"/>
      <c r="D7" s="57" t="s">
        <v>21</v>
      </c>
      <c r="E7" s="60" t="s">
        <v>22</v>
      </c>
      <c r="F7" s="58" t="s">
        <v>14</v>
      </c>
      <c r="G7" s="58" t="s">
        <v>15</v>
      </c>
      <c r="H7" s="344"/>
      <c r="I7" s="345"/>
      <c r="J7" s="345"/>
    </row>
    <row r="8" spans="1:10" ht="56" x14ac:dyDescent="0.25">
      <c r="A8" s="344"/>
      <c r="B8" s="344" t="s">
        <v>23</v>
      </c>
      <c r="C8" s="344" t="s">
        <v>24</v>
      </c>
      <c r="D8" s="57" t="s">
        <v>25</v>
      </c>
      <c r="E8" s="60" t="s">
        <v>26</v>
      </c>
      <c r="F8" s="58" t="s">
        <v>27</v>
      </c>
      <c r="G8" s="58" t="s">
        <v>15</v>
      </c>
      <c r="H8" s="344" t="s">
        <v>1024</v>
      </c>
      <c r="I8" s="345"/>
      <c r="J8" s="345"/>
    </row>
    <row r="9" spans="1:10" ht="42" x14ac:dyDescent="0.25">
      <c r="A9" s="344"/>
      <c r="B9" s="344"/>
      <c r="C9" s="344"/>
      <c r="D9" s="57" t="s">
        <v>29</v>
      </c>
      <c r="E9" s="60" t="s">
        <v>30</v>
      </c>
      <c r="F9" s="58" t="s">
        <v>14</v>
      </c>
      <c r="G9" s="58" t="s">
        <v>15</v>
      </c>
      <c r="H9" s="344"/>
      <c r="I9" s="345"/>
      <c r="J9" s="345"/>
    </row>
    <row r="10" spans="1:10" ht="42" x14ac:dyDescent="0.25">
      <c r="A10" s="344"/>
      <c r="B10" s="344" t="s">
        <v>31</v>
      </c>
      <c r="C10" s="344" t="s">
        <v>32</v>
      </c>
      <c r="D10" s="57" t="s">
        <v>25</v>
      </c>
      <c r="E10" s="60" t="s">
        <v>33</v>
      </c>
      <c r="F10" s="58" t="s">
        <v>27</v>
      </c>
      <c r="G10" s="58" t="s">
        <v>15</v>
      </c>
      <c r="H10" s="344" t="s">
        <v>1025</v>
      </c>
      <c r="I10" s="345"/>
      <c r="J10" s="345"/>
    </row>
    <row r="11" spans="1:10" ht="42" x14ac:dyDescent="0.25">
      <c r="A11" s="344"/>
      <c r="B11" s="344"/>
      <c r="C11" s="344"/>
      <c r="D11" s="57" t="s">
        <v>35</v>
      </c>
      <c r="E11" s="60" t="s">
        <v>36</v>
      </c>
      <c r="F11" s="58" t="s">
        <v>14</v>
      </c>
      <c r="G11" s="58" t="s">
        <v>15</v>
      </c>
      <c r="H11" s="344"/>
      <c r="I11" s="345"/>
      <c r="J11" s="345"/>
    </row>
    <row r="12" spans="1:10" ht="42" x14ac:dyDescent="0.25">
      <c r="A12" s="344"/>
      <c r="B12" s="344" t="s">
        <v>761</v>
      </c>
      <c r="C12" s="344" t="s">
        <v>762</v>
      </c>
      <c r="D12" s="57" t="s">
        <v>25</v>
      </c>
      <c r="E12" s="60" t="s">
        <v>33</v>
      </c>
      <c r="F12" s="58" t="s">
        <v>27</v>
      </c>
      <c r="G12" s="58" t="s">
        <v>15</v>
      </c>
      <c r="H12" s="344" t="s">
        <v>1026</v>
      </c>
      <c r="I12" s="345"/>
      <c r="J12" s="345"/>
    </row>
    <row r="13" spans="1:10" ht="42" x14ac:dyDescent="0.25">
      <c r="A13" s="344"/>
      <c r="B13" s="344"/>
      <c r="C13" s="344"/>
      <c r="D13" s="57" t="s">
        <v>19</v>
      </c>
      <c r="E13" s="60" t="s">
        <v>22</v>
      </c>
      <c r="F13" s="58" t="s">
        <v>14</v>
      </c>
      <c r="G13" s="58" t="s">
        <v>15</v>
      </c>
      <c r="H13" s="344"/>
      <c r="I13" s="345"/>
      <c r="J13" s="345"/>
    </row>
    <row r="14" spans="1:10" ht="42" x14ac:dyDescent="0.25">
      <c r="A14" s="344" t="s">
        <v>37</v>
      </c>
      <c r="B14" s="63" t="s">
        <v>38</v>
      </c>
      <c r="C14" s="57" t="s">
        <v>39</v>
      </c>
      <c r="D14" s="57" t="s">
        <v>40</v>
      </c>
      <c r="E14" s="60" t="s">
        <v>41</v>
      </c>
      <c r="F14" s="58" t="s">
        <v>42</v>
      </c>
      <c r="G14" s="58" t="s">
        <v>15</v>
      </c>
      <c r="H14" s="57" t="s">
        <v>1027</v>
      </c>
      <c r="I14" s="345"/>
      <c r="J14" s="345"/>
    </row>
    <row r="15" spans="1:10" ht="56" x14ac:dyDescent="0.25">
      <c r="A15" s="344"/>
      <c r="B15" s="344" t="s">
        <v>44</v>
      </c>
      <c r="C15" s="344" t="s">
        <v>45</v>
      </c>
      <c r="D15" s="57" t="s">
        <v>46</v>
      </c>
      <c r="E15" s="60" t="s">
        <v>47</v>
      </c>
      <c r="F15" s="58" t="s">
        <v>48</v>
      </c>
      <c r="G15" s="58" t="s">
        <v>15</v>
      </c>
      <c r="H15" s="344" t="s">
        <v>1021</v>
      </c>
      <c r="I15" s="345" t="s">
        <v>8</v>
      </c>
      <c r="J15" s="345" t="s">
        <v>50</v>
      </c>
    </row>
    <row r="16" spans="1:10" ht="112" x14ac:dyDescent="0.25">
      <c r="A16" s="344"/>
      <c r="B16" s="344"/>
      <c r="C16" s="344"/>
      <c r="D16" s="57" t="s">
        <v>51</v>
      </c>
      <c r="E16" s="60" t="s">
        <v>52</v>
      </c>
      <c r="F16" s="58" t="s">
        <v>53</v>
      </c>
      <c r="G16" s="58" t="s">
        <v>15</v>
      </c>
      <c r="H16" s="344"/>
      <c r="I16" s="345"/>
      <c r="J16" s="345"/>
    </row>
    <row r="17" spans="1:10" ht="28" x14ac:dyDescent="0.25">
      <c r="A17" s="344"/>
      <c r="B17" s="344"/>
      <c r="C17" s="344"/>
      <c r="D17" s="57" t="s">
        <v>54</v>
      </c>
      <c r="E17" s="60" t="s">
        <v>55</v>
      </c>
      <c r="F17" s="58" t="s">
        <v>42</v>
      </c>
      <c r="G17" s="58" t="s">
        <v>56</v>
      </c>
      <c r="H17" s="344"/>
      <c r="I17" s="345"/>
      <c r="J17" s="345"/>
    </row>
    <row r="18" spans="1:10" ht="56" x14ac:dyDescent="0.25">
      <c r="A18" s="344"/>
      <c r="B18" s="344"/>
      <c r="C18" s="344"/>
      <c r="D18" s="57" t="s">
        <v>57</v>
      </c>
      <c r="E18" s="60" t="s">
        <v>47</v>
      </c>
      <c r="F18" s="58" t="s">
        <v>58</v>
      </c>
      <c r="G18" s="58" t="s">
        <v>15</v>
      </c>
      <c r="H18" s="344"/>
      <c r="I18" s="345"/>
      <c r="J18" s="345"/>
    </row>
    <row r="19" spans="1:10" ht="28" x14ac:dyDescent="0.25">
      <c r="A19" s="344"/>
      <c r="B19" s="344"/>
      <c r="C19" s="344"/>
      <c r="D19" s="57" t="s">
        <v>59</v>
      </c>
      <c r="E19" s="60" t="s">
        <v>47</v>
      </c>
      <c r="F19" s="58" t="s">
        <v>42</v>
      </c>
      <c r="G19" s="58"/>
      <c r="H19" s="344"/>
      <c r="I19" s="345"/>
      <c r="J19" s="345"/>
    </row>
    <row r="20" spans="1:10" ht="42" x14ac:dyDescent="0.25">
      <c r="A20" s="344"/>
      <c r="B20" s="344"/>
      <c r="C20" s="344"/>
      <c r="D20" s="57" t="s">
        <v>60</v>
      </c>
      <c r="E20" s="60" t="s">
        <v>61</v>
      </c>
      <c r="F20" s="58" t="s">
        <v>14</v>
      </c>
      <c r="G20" s="58"/>
      <c r="H20" s="344"/>
      <c r="I20" s="345"/>
      <c r="J20" s="345"/>
    </row>
    <row r="21" spans="1:10" ht="42" x14ac:dyDescent="0.25">
      <c r="A21" s="344"/>
      <c r="B21" s="344"/>
      <c r="C21" s="344"/>
      <c r="D21" s="57" t="s">
        <v>62</v>
      </c>
      <c r="E21" s="60" t="s">
        <v>63</v>
      </c>
      <c r="F21" s="58" t="s">
        <v>42</v>
      </c>
      <c r="G21" s="58" t="s">
        <v>15</v>
      </c>
      <c r="H21" s="344"/>
      <c r="I21" s="345"/>
      <c r="J21" s="345"/>
    </row>
    <row r="22" spans="1:10" ht="42" x14ac:dyDescent="0.25">
      <c r="A22" s="344"/>
      <c r="B22" s="344"/>
      <c r="C22" s="344"/>
      <c r="D22" s="344" t="s">
        <v>64</v>
      </c>
      <c r="E22" s="60" t="s">
        <v>65</v>
      </c>
      <c r="F22" s="58" t="s">
        <v>42</v>
      </c>
      <c r="G22" s="58" t="s">
        <v>15</v>
      </c>
      <c r="H22" s="344"/>
      <c r="I22" s="345"/>
      <c r="J22" s="345"/>
    </row>
    <row r="23" spans="1:10" ht="42" x14ac:dyDescent="0.25">
      <c r="A23" s="344"/>
      <c r="B23" s="344"/>
      <c r="C23" s="344"/>
      <c r="D23" s="344"/>
      <c r="E23" s="60" t="s">
        <v>66</v>
      </c>
      <c r="F23" s="58" t="s">
        <v>42</v>
      </c>
      <c r="G23" s="58" t="s">
        <v>15</v>
      </c>
      <c r="H23" s="344"/>
      <c r="I23" s="345"/>
      <c r="J23" s="345"/>
    </row>
    <row r="24" spans="1:10" ht="56" x14ac:dyDescent="0.25">
      <c r="A24" s="344"/>
      <c r="B24" s="344"/>
      <c r="C24" s="344"/>
      <c r="D24" s="57" t="s">
        <v>40</v>
      </c>
      <c r="E24" s="60" t="s">
        <v>47</v>
      </c>
      <c r="F24" s="58" t="s">
        <v>67</v>
      </c>
      <c r="G24" s="58" t="s">
        <v>15</v>
      </c>
      <c r="H24" s="344"/>
      <c r="I24" s="345"/>
      <c r="J24" s="345"/>
    </row>
    <row r="25" spans="1:10" ht="42" x14ac:dyDescent="0.25">
      <c r="A25" s="344"/>
      <c r="B25" s="344"/>
      <c r="C25" s="344"/>
      <c r="D25" s="57" t="s">
        <v>68</v>
      </c>
      <c r="E25" s="60" t="s">
        <v>69</v>
      </c>
      <c r="F25" s="58" t="s">
        <v>70</v>
      </c>
      <c r="G25" s="58" t="s">
        <v>15</v>
      </c>
      <c r="H25" s="344"/>
      <c r="I25" s="345"/>
      <c r="J25" s="345"/>
    </row>
    <row r="26" spans="1:10" ht="42" x14ac:dyDescent="0.25">
      <c r="A26" s="344" t="s">
        <v>71</v>
      </c>
      <c r="B26" s="57" t="s">
        <v>792</v>
      </c>
      <c r="C26" s="58" t="s">
        <v>1028</v>
      </c>
      <c r="D26" s="58" t="s">
        <v>1029</v>
      </c>
      <c r="E26" s="58" t="s">
        <v>1028</v>
      </c>
      <c r="F26" s="58" t="s">
        <v>1030</v>
      </c>
      <c r="G26" s="58" t="s">
        <v>15</v>
      </c>
      <c r="H26" s="57" t="s">
        <v>1031</v>
      </c>
      <c r="I26" s="345"/>
      <c r="J26" s="345"/>
    </row>
    <row r="27" spans="1:10" ht="56" x14ac:dyDescent="0.25">
      <c r="A27" s="344"/>
      <c r="B27" s="344" t="s">
        <v>1032</v>
      </c>
      <c r="C27" s="344" t="s">
        <v>1033</v>
      </c>
      <c r="D27" s="57" t="s">
        <v>1034</v>
      </c>
      <c r="E27" s="60" t="s">
        <v>1035</v>
      </c>
      <c r="F27" s="58" t="s">
        <v>27</v>
      </c>
      <c r="G27" s="58" t="s">
        <v>15</v>
      </c>
      <c r="H27" s="344" t="s">
        <v>1036</v>
      </c>
      <c r="I27" s="345"/>
      <c r="J27" s="345"/>
    </row>
    <row r="28" spans="1:10" ht="42" x14ac:dyDescent="0.25">
      <c r="A28" s="344"/>
      <c r="B28" s="344"/>
      <c r="C28" s="344"/>
      <c r="D28" s="57" t="s">
        <v>29</v>
      </c>
      <c r="E28" s="60" t="s">
        <v>1037</v>
      </c>
      <c r="F28" s="58" t="s">
        <v>14</v>
      </c>
      <c r="G28" s="58" t="s">
        <v>15</v>
      </c>
      <c r="H28" s="344"/>
      <c r="I28" s="345"/>
      <c r="J28" s="345"/>
    </row>
    <row r="29" spans="1:10" ht="42" x14ac:dyDescent="0.25">
      <c r="A29" s="344"/>
      <c r="B29" s="344"/>
      <c r="C29" s="344"/>
      <c r="D29" s="57" t="s">
        <v>770</v>
      </c>
      <c r="E29" s="60" t="s">
        <v>1038</v>
      </c>
      <c r="F29" s="58" t="s">
        <v>772</v>
      </c>
      <c r="G29" s="64" t="s">
        <v>15</v>
      </c>
      <c r="H29" s="344"/>
      <c r="I29" s="345"/>
      <c r="J29" s="345"/>
    </row>
    <row r="30" spans="1:10" ht="42" x14ac:dyDescent="0.25">
      <c r="A30" s="344"/>
      <c r="B30" s="344"/>
      <c r="C30" s="344"/>
      <c r="D30" s="57" t="s">
        <v>1039</v>
      </c>
      <c r="E30" s="60" t="s">
        <v>1040</v>
      </c>
      <c r="F30" s="58" t="s">
        <v>1041</v>
      </c>
      <c r="G30" s="64" t="s">
        <v>15</v>
      </c>
      <c r="H30" s="344"/>
      <c r="I30" s="345"/>
      <c r="J30" s="345"/>
    </row>
    <row r="31" spans="1:10" ht="56" x14ac:dyDescent="0.25">
      <c r="A31" s="344"/>
      <c r="B31" s="344" t="s">
        <v>766</v>
      </c>
      <c r="C31" s="344"/>
      <c r="D31" s="57" t="s">
        <v>25</v>
      </c>
      <c r="E31" s="60" t="s">
        <v>767</v>
      </c>
      <c r="F31" s="58" t="s">
        <v>27</v>
      </c>
      <c r="G31" s="64" t="s">
        <v>15</v>
      </c>
      <c r="H31" s="344"/>
      <c r="I31" s="345"/>
      <c r="J31" s="345"/>
    </row>
    <row r="32" spans="1:10" ht="42" x14ac:dyDescent="0.25">
      <c r="A32" s="344"/>
      <c r="B32" s="344"/>
      <c r="C32" s="344"/>
      <c r="D32" s="57" t="s">
        <v>29</v>
      </c>
      <c r="E32" s="60" t="s">
        <v>769</v>
      </c>
      <c r="F32" s="58" t="s">
        <v>14</v>
      </c>
      <c r="G32" s="64" t="s">
        <v>15</v>
      </c>
      <c r="H32" s="344"/>
      <c r="I32" s="345"/>
      <c r="J32" s="345"/>
    </row>
    <row r="33" spans="1:10" ht="42" x14ac:dyDescent="0.25">
      <c r="A33" s="344"/>
      <c r="B33" s="344"/>
      <c r="C33" s="344"/>
      <c r="D33" s="57" t="s">
        <v>770</v>
      </c>
      <c r="E33" s="60" t="s">
        <v>771</v>
      </c>
      <c r="F33" s="58" t="s">
        <v>772</v>
      </c>
      <c r="G33" s="64" t="s">
        <v>15</v>
      </c>
      <c r="H33" s="344"/>
      <c r="I33" s="345"/>
      <c r="J33" s="345"/>
    </row>
    <row r="34" spans="1:10" ht="42" x14ac:dyDescent="0.25">
      <c r="A34" s="344"/>
      <c r="B34" s="344" t="s">
        <v>72</v>
      </c>
      <c r="C34" s="344"/>
      <c r="D34" s="57" t="s">
        <v>74</v>
      </c>
      <c r="E34" s="60" t="s">
        <v>75</v>
      </c>
      <c r="F34" s="58" t="s">
        <v>14</v>
      </c>
      <c r="G34" s="58" t="s">
        <v>15</v>
      </c>
      <c r="H34" s="344"/>
      <c r="I34" s="345" t="s">
        <v>8</v>
      </c>
      <c r="J34" s="345" t="s">
        <v>50</v>
      </c>
    </row>
    <row r="35" spans="1:10" ht="70" x14ac:dyDescent="0.25">
      <c r="A35" s="344"/>
      <c r="B35" s="344"/>
      <c r="C35" s="344"/>
      <c r="D35" s="57" t="s">
        <v>77</v>
      </c>
      <c r="E35" s="60" t="s">
        <v>78</v>
      </c>
      <c r="F35" s="58" t="s">
        <v>78</v>
      </c>
      <c r="G35" s="58" t="s">
        <v>79</v>
      </c>
      <c r="H35" s="344"/>
      <c r="I35" s="345"/>
      <c r="J35" s="345"/>
    </row>
    <row r="36" spans="1:10" ht="42" x14ac:dyDescent="0.25">
      <c r="A36" s="344"/>
      <c r="B36" s="344"/>
      <c r="C36" s="344"/>
      <c r="D36" s="57" t="s">
        <v>68</v>
      </c>
      <c r="E36" s="60" t="s">
        <v>80</v>
      </c>
      <c r="F36" s="58" t="s">
        <v>70</v>
      </c>
      <c r="G36" s="58" t="s">
        <v>15</v>
      </c>
      <c r="H36" s="344"/>
      <c r="I36" s="345"/>
      <c r="J36" s="345"/>
    </row>
    <row r="37" spans="1:10" ht="42" x14ac:dyDescent="0.25">
      <c r="A37" s="344"/>
      <c r="B37" s="344"/>
      <c r="C37" s="344"/>
      <c r="D37" s="57" t="s">
        <v>81</v>
      </c>
      <c r="E37" s="60" t="s">
        <v>82</v>
      </c>
      <c r="F37" s="65" t="s">
        <v>83</v>
      </c>
      <c r="G37" s="58" t="s">
        <v>15</v>
      </c>
      <c r="H37" s="344"/>
      <c r="I37" s="345"/>
      <c r="J37" s="345"/>
    </row>
    <row r="38" spans="1:10" ht="42" x14ac:dyDescent="0.25">
      <c r="A38" s="344" t="s">
        <v>84</v>
      </c>
      <c r="B38" s="344" t="s">
        <v>85</v>
      </c>
      <c r="C38" s="344" t="s">
        <v>86</v>
      </c>
      <c r="D38" s="60" t="s">
        <v>87</v>
      </c>
      <c r="E38" s="60" t="s">
        <v>88</v>
      </c>
      <c r="F38" s="58" t="s">
        <v>89</v>
      </c>
      <c r="G38" s="58" t="s">
        <v>15</v>
      </c>
      <c r="H38" s="344" t="s">
        <v>1042</v>
      </c>
      <c r="I38" s="345"/>
      <c r="J38" s="345"/>
    </row>
    <row r="39" spans="1:10" ht="42" x14ac:dyDescent="0.25">
      <c r="A39" s="344"/>
      <c r="B39" s="344"/>
      <c r="C39" s="344"/>
      <c r="D39" s="60" t="s">
        <v>91</v>
      </c>
      <c r="E39" s="60" t="s">
        <v>92</v>
      </c>
      <c r="F39" s="58" t="s">
        <v>93</v>
      </c>
      <c r="G39" s="58" t="s">
        <v>15</v>
      </c>
      <c r="H39" s="344"/>
      <c r="I39" s="345"/>
      <c r="J39" s="345"/>
    </row>
    <row r="40" spans="1:10" ht="42" x14ac:dyDescent="0.25">
      <c r="A40" s="344"/>
      <c r="B40" s="344"/>
      <c r="C40" s="344"/>
      <c r="D40" s="60" t="s">
        <v>94</v>
      </c>
      <c r="E40" s="60" t="s">
        <v>95</v>
      </c>
      <c r="F40" s="58" t="s">
        <v>96</v>
      </c>
      <c r="G40" s="58" t="s">
        <v>15</v>
      </c>
      <c r="H40" s="344"/>
      <c r="I40" s="345"/>
      <c r="J40" s="345"/>
    </row>
    <row r="41" spans="1:10" ht="56" x14ac:dyDescent="0.25">
      <c r="A41" s="344"/>
      <c r="B41" s="344"/>
      <c r="C41" s="344"/>
      <c r="D41" s="60" t="s">
        <v>97</v>
      </c>
      <c r="E41" s="60" t="s">
        <v>95</v>
      </c>
      <c r="F41" s="58" t="s">
        <v>98</v>
      </c>
      <c r="G41" s="58" t="s">
        <v>15</v>
      </c>
      <c r="H41" s="344"/>
      <c r="I41" s="345"/>
      <c r="J41" s="345"/>
    </row>
    <row r="42" spans="1:10" ht="42" x14ac:dyDescent="0.25">
      <c r="A42" s="344"/>
      <c r="B42" s="344" t="s">
        <v>99</v>
      </c>
      <c r="C42" s="344"/>
      <c r="D42" s="60" t="s">
        <v>100</v>
      </c>
      <c r="E42" s="60" t="s">
        <v>101</v>
      </c>
      <c r="F42" s="58" t="s">
        <v>102</v>
      </c>
      <c r="G42" s="58" t="s">
        <v>15</v>
      </c>
      <c r="H42" s="344" t="s">
        <v>1021</v>
      </c>
      <c r="I42" s="345"/>
      <c r="J42" s="345"/>
    </row>
    <row r="43" spans="1:10" ht="42" x14ac:dyDescent="0.25">
      <c r="A43" s="344"/>
      <c r="B43" s="344"/>
      <c r="C43" s="344"/>
      <c r="D43" s="60" t="s">
        <v>104</v>
      </c>
      <c r="E43" s="60" t="s">
        <v>101</v>
      </c>
      <c r="F43" s="58" t="s">
        <v>105</v>
      </c>
      <c r="G43" s="58" t="s">
        <v>15</v>
      </c>
      <c r="H43" s="344"/>
      <c r="I43" s="345"/>
      <c r="J43" s="345"/>
    </row>
    <row r="44" spans="1:10" ht="42" x14ac:dyDescent="0.25">
      <c r="A44" s="344"/>
      <c r="B44" s="344" t="s">
        <v>106</v>
      </c>
      <c r="C44" s="344"/>
      <c r="D44" s="60" t="s">
        <v>107</v>
      </c>
      <c r="E44" s="60" t="s">
        <v>108</v>
      </c>
      <c r="F44" s="58" t="s">
        <v>96</v>
      </c>
      <c r="G44" s="58" t="s">
        <v>15</v>
      </c>
      <c r="H44" s="344" t="s">
        <v>1043</v>
      </c>
      <c r="I44" s="345"/>
      <c r="J44" s="345"/>
    </row>
    <row r="45" spans="1:10" ht="42" x14ac:dyDescent="0.25">
      <c r="A45" s="344"/>
      <c r="B45" s="344"/>
      <c r="C45" s="344"/>
      <c r="D45" s="60" t="s">
        <v>109</v>
      </c>
      <c r="E45" s="60" t="s">
        <v>108</v>
      </c>
      <c r="F45" s="58" t="s">
        <v>110</v>
      </c>
      <c r="G45" s="58" t="s">
        <v>15</v>
      </c>
      <c r="H45" s="344"/>
      <c r="I45" s="345"/>
      <c r="J45" s="345"/>
    </row>
    <row r="46" spans="1:10" ht="42" x14ac:dyDescent="0.25">
      <c r="A46" s="344"/>
      <c r="B46" s="344"/>
      <c r="C46" s="344"/>
      <c r="D46" s="60" t="s">
        <v>111</v>
      </c>
      <c r="E46" s="60" t="s">
        <v>112</v>
      </c>
      <c r="F46" s="58" t="s">
        <v>14</v>
      </c>
      <c r="G46" s="58" t="s">
        <v>15</v>
      </c>
      <c r="H46" s="344"/>
      <c r="I46" s="345"/>
      <c r="J46" s="345"/>
    </row>
    <row r="47" spans="1:10" ht="42" x14ac:dyDescent="0.25">
      <c r="A47" s="344"/>
      <c r="B47" s="344"/>
      <c r="C47" s="344"/>
      <c r="D47" s="60" t="s">
        <v>113</v>
      </c>
      <c r="E47" s="60" t="s">
        <v>108</v>
      </c>
      <c r="F47" s="58" t="s">
        <v>14</v>
      </c>
      <c r="G47" s="58" t="s">
        <v>15</v>
      </c>
      <c r="H47" s="344"/>
      <c r="I47" s="345"/>
      <c r="J47" s="345"/>
    </row>
    <row r="48" spans="1:10" ht="56" x14ac:dyDescent="0.25">
      <c r="A48" s="344"/>
      <c r="B48" s="344"/>
      <c r="C48" s="344"/>
      <c r="D48" s="60" t="s">
        <v>114</v>
      </c>
      <c r="E48" s="60" t="s">
        <v>115</v>
      </c>
      <c r="F48" s="58" t="s">
        <v>27</v>
      </c>
      <c r="G48" s="58" t="s">
        <v>15</v>
      </c>
      <c r="H48" s="344"/>
      <c r="I48" s="345"/>
      <c r="J48" s="345"/>
    </row>
    <row r="49" spans="1:10" ht="42" x14ac:dyDescent="0.25">
      <c r="A49" s="344"/>
      <c r="B49" s="344"/>
      <c r="C49" s="344"/>
      <c r="D49" s="60" t="s">
        <v>116</v>
      </c>
      <c r="E49" s="60" t="s">
        <v>108</v>
      </c>
      <c r="F49" s="58" t="s">
        <v>14</v>
      </c>
      <c r="G49" s="58" t="s">
        <v>15</v>
      </c>
      <c r="H49" s="344"/>
      <c r="I49" s="345"/>
      <c r="J49" s="345"/>
    </row>
    <row r="50" spans="1:10" customFormat="1" ht="42" x14ac:dyDescent="0.25">
      <c r="A50" s="347" t="s">
        <v>117</v>
      </c>
      <c r="B50" s="347" t="s">
        <v>118</v>
      </c>
      <c r="C50" s="345" t="s">
        <v>119</v>
      </c>
      <c r="D50" s="66" t="s">
        <v>120</v>
      </c>
      <c r="E50" s="66" t="s">
        <v>121</v>
      </c>
      <c r="F50" s="345" t="s">
        <v>122</v>
      </c>
      <c r="G50" s="67" t="s">
        <v>123</v>
      </c>
      <c r="H50" s="356" t="s">
        <v>1043</v>
      </c>
      <c r="I50" s="345"/>
      <c r="J50" s="345"/>
    </row>
    <row r="51" spans="1:10" customFormat="1" ht="42" x14ac:dyDescent="0.25">
      <c r="A51" s="347"/>
      <c r="B51" s="347"/>
      <c r="C51" s="345"/>
      <c r="D51" s="66" t="s">
        <v>125</v>
      </c>
      <c r="E51" s="66" t="s">
        <v>121</v>
      </c>
      <c r="F51" s="345"/>
      <c r="G51" s="67" t="s">
        <v>123</v>
      </c>
      <c r="H51" s="357"/>
      <c r="I51" s="345"/>
      <c r="J51" s="345"/>
    </row>
    <row r="52" spans="1:10" customFormat="1" ht="42" x14ac:dyDescent="0.25">
      <c r="A52" s="347"/>
      <c r="B52" s="347"/>
      <c r="C52" s="345"/>
      <c r="D52" s="66" t="s">
        <v>126</v>
      </c>
      <c r="E52" s="66" t="s">
        <v>121</v>
      </c>
      <c r="F52" s="345"/>
      <c r="G52" s="67" t="s">
        <v>123</v>
      </c>
      <c r="H52" s="357"/>
      <c r="I52" s="345"/>
      <c r="J52" s="345"/>
    </row>
    <row r="53" spans="1:10" customFormat="1" ht="42" x14ac:dyDescent="0.25">
      <c r="A53" s="347"/>
      <c r="B53" s="347"/>
      <c r="C53" s="345"/>
      <c r="D53" s="66" t="s">
        <v>127</v>
      </c>
      <c r="E53" s="66" t="s">
        <v>121</v>
      </c>
      <c r="F53" s="345"/>
      <c r="G53" s="67" t="s">
        <v>123</v>
      </c>
      <c r="H53" s="357"/>
      <c r="I53" s="345"/>
      <c r="J53" s="345"/>
    </row>
    <row r="54" spans="1:10" customFormat="1" ht="42" x14ac:dyDescent="0.25">
      <c r="A54" s="347"/>
      <c r="B54" s="347" t="s">
        <v>128</v>
      </c>
      <c r="C54" s="345"/>
      <c r="D54" s="66" t="s">
        <v>129</v>
      </c>
      <c r="E54" s="66" t="s">
        <v>121</v>
      </c>
      <c r="F54" s="345"/>
      <c r="G54" s="67" t="s">
        <v>123</v>
      </c>
      <c r="H54" s="357"/>
      <c r="I54" s="345"/>
      <c r="J54" s="345"/>
    </row>
    <row r="55" spans="1:10" customFormat="1" ht="42" x14ac:dyDescent="0.25">
      <c r="A55" s="347"/>
      <c r="B55" s="347"/>
      <c r="C55" s="345"/>
      <c r="D55" s="66" t="s">
        <v>130</v>
      </c>
      <c r="E55" s="66" t="s">
        <v>121</v>
      </c>
      <c r="F55" s="345"/>
      <c r="G55" s="67" t="s">
        <v>123</v>
      </c>
      <c r="H55" s="357"/>
      <c r="I55" s="345"/>
      <c r="J55" s="345"/>
    </row>
    <row r="56" spans="1:10" customFormat="1" ht="42" x14ac:dyDescent="0.25">
      <c r="A56" s="347"/>
      <c r="B56" s="347"/>
      <c r="C56" s="345"/>
      <c r="D56" s="66" t="s">
        <v>131</v>
      </c>
      <c r="E56" s="66" t="s">
        <v>121</v>
      </c>
      <c r="F56" s="345"/>
      <c r="G56" s="67" t="s">
        <v>123</v>
      </c>
      <c r="H56" s="357"/>
      <c r="I56" s="345"/>
      <c r="J56" s="345"/>
    </row>
    <row r="57" spans="1:10" customFormat="1" ht="42" x14ac:dyDescent="0.25">
      <c r="A57" s="347"/>
      <c r="B57" s="347" t="s">
        <v>132</v>
      </c>
      <c r="C57" s="345"/>
      <c r="D57" s="66" t="s">
        <v>133</v>
      </c>
      <c r="E57" s="66" t="s">
        <v>121</v>
      </c>
      <c r="F57" s="345"/>
      <c r="G57" s="67" t="s">
        <v>123</v>
      </c>
      <c r="H57" s="357"/>
      <c r="I57" s="345"/>
      <c r="J57" s="345"/>
    </row>
    <row r="58" spans="1:10" customFormat="1" ht="42" x14ac:dyDescent="0.25">
      <c r="A58" s="347"/>
      <c r="B58" s="347"/>
      <c r="C58" s="345"/>
      <c r="D58" s="66" t="s">
        <v>127</v>
      </c>
      <c r="E58" s="66" t="s">
        <v>121</v>
      </c>
      <c r="F58" s="345"/>
      <c r="G58" s="67" t="s">
        <v>123</v>
      </c>
      <c r="H58" s="358"/>
      <c r="I58" s="345"/>
      <c r="J58" s="345"/>
    </row>
    <row r="59" spans="1:10" customFormat="1" x14ac:dyDescent="0.25">
      <c r="A59" s="348" t="s">
        <v>134</v>
      </c>
      <c r="B59" s="351" t="s">
        <v>135</v>
      </c>
      <c r="C59" s="345" t="s">
        <v>136</v>
      </c>
      <c r="D59" s="68" t="s">
        <v>137</v>
      </c>
      <c r="E59" s="348" t="s">
        <v>138</v>
      </c>
      <c r="F59" s="345" t="s">
        <v>139</v>
      </c>
      <c r="G59" s="345"/>
      <c r="H59" s="345"/>
      <c r="I59" s="345"/>
      <c r="J59" s="345"/>
    </row>
    <row r="60" spans="1:10" customFormat="1" ht="28" x14ac:dyDescent="0.25">
      <c r="A60" s="348"/>
      <c r="B60" s="351"/>
      <c r="C60" s="345"/>
      <c r="D60" s="68" t="s">
        <v>140</v>
      </c>
      <c r="E60" s="348"/>
      <c r="F60" s="345"/>
      <c r="G60" s="345"/>
      <c r="H60" s="345"/>
      <c r="I60" s="345"/>
      <c r="J60" s="345"/>
    </row>
    <row r="61" spans="1:10" customFormat="1" ht="28" x14ac:dyDescent="0.25">
      <c r="A61" s="348"/>
      <c r="B61" s="351"/>
      <c r="C61" s="345"/>
      <c r="D61" s="68" t="s">
        <v>141</v>
      </c>
      <c r="E61" s="348"/>
      <c r="F61" s="345"/>
      <c r="G61" s="345"/>
      <c r="H61" s="345"/>
      <c r="I61" s="345"/>
      <c r="J61" s="345"/>
    </row>
    <row r="62" spans="1:10" customFormat="1" ht="28" x14ac:dyDescent="0.25">
      <c r="A62" s="348"/>
      <c r="B62" s="351"/>
      <c r="C62" s="345"/>
      <c r="D62" s="68" t="s">
        <v>142</v>
      </c>
      <c r="E62" s="348"/>
      <c r="F62" s="345"/>
      <c r="G62" s="345"/>
      <c r="H62" s="345"/>
      <c r="I62" s="345"/>
      <c r="J62" s="345"/>
    </row>
    <row r="63" spans="1:10" customFormat="1" ht="28" x14ac:dyDescent="0.25">
      <c r="A63" s="348"/>
      <c r="B63" s="351"/>
      <c r="C63" s="345"/>
      <c r="D63" s="68" t="s">
        <v>143</v>
      </c>
      <c r="E63" s="348"/>
      <c r="F63" s="345"/>
      <c r="G63" s="345"/>
      <c r="H63" s="345"/>
      <c r="I63" s="345"/>
      <c r="J63" s="345"/>
    </row>
    <row r="64" spans="1:10" customFormat="1" x14ac:dyDescent="0.25">
      <c r="A64" s="348"/>
      <c r="B64" s="351"/>
      <c r="C64" s="345"/>
      <c r="D64" s="68" t="s">
        <v>144</v>
      </c>
      <c r="E64" s="348"/>
      <c r="F64" s="345"/>
      <c r="G64" s="345"/>
      <c r="H64" s="345"/>
      <c r="I64" s="345"/>
      <c r="J64" s="345"/>
    </row>
    <row r="65" spans="1:10" customFormat="1" ht="28" x14ac:dyDescent="0.25">
      <c r="A65" s="348"/>
      <c r="B65" s="348" t="s">
        <v>145</v>
      </c>
      <c r="C65" s="345"/>
      <c r="D65" s="59" t="s">
        <v>146</v>
      </c>
      <c r="E65" s="348" t="s">
        <v>147</v>
      </c>
      <c r="F65" s="345"/>
      <c r="G65" s="345"/>
      <c r="H65" s="345"/>
      <c r="I65" s="345"/>
      <c r="J65" s="345"/>
    </row>
    <row r="66" spans="1:10" customFormat="1" ht="28" x14ac:dyDescent="0.25">
      <c r="A66" s="348"/>
      <c r="B66" s="348"/>
      <c r="C66" s="345"/>
      <c r="D66" s="59" t="s">
        <v>148</v>
      </c>
      <c r="E66" s="348"/>
      <c r="F66" s="345"/>
      <c r="G66" s="345"/>
      <c r="H66" s="345"/>
      <c r="I66" s="345"/>
      <c r="J66" s="345"/>
    </row>
    <row r="67" spans="1:10" customFormat="1" x14ac:dyDescent="0.25">
      <c r="A67" s="348"/>
      <c r="B67" s="348"/>
      <c r="C67" s="345"/>
      <c r="D67" s="59" t="s">
        <v>149</v>
      </c>
      <c r="E67" s="348"/>
      <c r="F67" s="345"/>
      <c r="G67" s="345"/>
      <c r="H67" s="345"/>
      <c r="I67" s="345"/>
      <c r="J67" s="345"/>
    </row>
    <row r="68" spans="1:10" customFormat="1" ht="28" x14ac:dyDescent="0.25">
      <c r="A68" s="348"/>
      <c r="B68" s="348"/>
      <c r="C68" s="345"/>
      <c r="D68" s="59" t="s">
        <v>150</v>
      </c>
      <c r="E68" s="348"/>
      <c r="F68" s="345"/>
      <c r="G68" s="345"/>
      <c r="H68" s="345"/>
      <c r="I68" s="345"/>
      <c r="J68" s="345"/>
    </row>
    <row r="69" spans="1:10" customFormat="1" ht="42" x14ac:dyDescent="0.25">
      <c r="A69" s="348"/>
      <c r="B69" s="348" t="s">
        <v>151</v>
      </c>
      <c r="C69" s="345"/>
      <c r="D69" s="59" t="s">
        <v>152</v>
      </c>
      <c r="E69" s="348" t="s">
        <v>147</v>
      </c>
      <c r="F69" s="345"/>
      <c r="G69" s="345"/>
      <c r="H69" s="345"/>
      <c r="I69" s="345"/>
      <c r="J69" s="345"/>
    </row>
    <row r="70" spans="1:10" customFormat="1" ht="28" x14ac:dyDescent="0.25">
      <c r="A70" s="348"/>
      <c r="B70" s="348"/>
      <c r="C70" s="345"/>
      <c r="D70" s="59" t="s">
        <v>153</v>
      </c>
      <c r="E70" s="348"/>
      <c r="F70" s="345"/>
      <c r="G70" s="345"/>
      <c r="H70" s="345"/>
      <c r="I70" s="345"/>
      <c r="J70" s="345"/>
    </row>
    <row r="71" spans="1:10" customFormat="1" x14ac:dyDescent="0.25">
      <c r="A71" s="348"/>
      <c r="B71" s="349" t="s">
        <v>154</v>
      </c>
      <c r="C71" s="345"/>
      <c r="D71" s="69" t="s">
        <v>155</v>
      </c>
      <c r="E71" s="349" t="s">
        <v>156</v>
      </c>
      <c r="F71" s="345"/>
      <c r="G71" s="345"/>
      <c r="H71" s="345"/>
      <c r="I71" s="345"/>
      <c r="J71" s="345"/>
    </row>
    <row r="72" spans="1:10" customFormat="1" x14ac:dyDescent="0.25">
      <c r="A72" s="348"/>
      <c r="B72" s="349"/>
      <c r="C72" s="345"/>
      <c r="D72" s="69" t="s">
        <v>157</v>
      </c>
      <c r="E72" s="349"/>
      <c r="F72" s="345"/>
      <c r="G72" s="345"/>
      <c r="H72" s="345"/>
      <c r="I72" s="345"/>
      <c r="J72" s="345"/>
    </row>
    <row r="73" spans="1:10" customFormat="1" ht="28" x14ac:dyDescent="0.25">
      <c r="A73" s="348"/>
      <c r="B73" s="349"/>
      <c r="C73" s="345"/>
      <c r="D73" s="69" t="s">
        <v>158</v>
      </c>
      <c r="E73" s="349"/>
      <c r="F73" s="345"/>
      <c r="G73" s="345"/>
      <c r="H73" s="345"/>
      <c r="I73" s="345"/>
      <c r="J73" s="345"/>
    </row>
    <row r="74" spans="1:10" customFormat="1" x14ac:dyDescent="0.25">
      <c r="A74" s="348"/>
      <c r="B74" s="349"/>
      <c r="C74" s="345"/>
      <c r="D74" s="69" t="s">
        <v>159</v>
      </c>
      <c r="E74" s="349"/>
      <c r="F74" s="345"/>
      <c r="G74" s="345"/>
      <c r="H74" s="345"/>
      <c r="I74" s="345"/>
      <c r="J74" s="345"/>
    </row>
    <row r="75" spans="1:10" customFormat="1" ht="15" x14ac:dyDescent="0.25">
      <c r="A75" s="348"/>
      <c r="B75" s="352" t="s">
        <v>160</v>
      </c>
      <c r="C75" s="345"/>
      <c r="D75" s="70" t="s">
        <v>161</v>
      </c>
      <c r="E75" s="354" t="s">
        <v>147</v>
      </c>
      <c r="F75" s="345"/>
      <c r="G75" s="345"/>
      <c r="H75" s="345"/>
      <c r="I75" s="345"/>
      <c r="J75" s="345"/>
    </row>
    <row r="76" spans="1:10" customFormat="1" ht="15" x14ac:dyDescent="0.25">
      <c r="A76" s="348"/>
      <c r="B76" s="352"/>
      <c r="C76" s="345"/>
      <c r="D76" s="70" t="s">
        <v>162</v>
      </c>
      <c r="E76" s="354"/>
      <c r="F76" s="345"/>
      <c r="G76" s="345"/>
      <c r="H76" s="345"/>
      <c r="I76" s="345"/>
      <c r="J76" s="345"/>
    </row>
    <row r="77" spans="1:10" customFormat="1" ht="28" x14ac:dyDescent="0.25">
      <c r="A77" s="349" t="s">
        <v>163</v>
      </c>
      <c r="B77" s="348" t="s">
        <v>164</v>
      </c>
      <c r="C77" s="345" t="s">
        <v>136</v>
      </c>
      <c r="D77" s="59" t="s">
        <v>165</v>
      </c>
      <c r="E77" s="59" t="s">
        <v>166</v>
      </c>
      <c r="F77" s="345"/>
      <c r="G77" s="345"/>
      <c r="H77" s="345"/>
      <c r="I77" s="345"/>
      <c r="J77" s="345"/>
    </row>
    <row r="78" spans="1:10" customFormat="1" ht="42" x14ac:dyDescent="0.25">
      <c r="A78" s="349"/>
      <c r="B78" s="348"/>
      <c r="C78" s="345"/>
      <c r="D78" s="59" t="s">
        <v>167</v>
      </c>
      <c r="E78" s="59" t="s">
        <v>168</v>
      </c>
      <c r="F78" s="345"/>
      <c r="G78" s="345"/>
      <c r="H78" s="345"/>
      <c r="I78" s="345"/>
      <c r="J78" s="345"/>
    </row>
    <row r="79" spans="1:10" customFormat="1" ht="28" x14ac:dyDescent="0.25">
      <c r="A79" s="349"/>
      <c r="B79" s="348" t="s">
        <v>169</v>
      </c>
      <c r="C79" s="345"/>
      <c r="D79" s="59" t="s">
        <v>170</v>
      </c>
      <c r="E79" s="59" t="s">
        <v>171</v>
      </c>
      <c r="F79" s="345"/>
      <c r="G79" s="345"/>
      <c r="H79" s="345"/>
      <c r="I79" s="345"/>
      <c r="J79" s="345"/>
    </row>
    <row r="80" spans="1:10" customFormat="1" ht="42" x14ac:dyDescent="0.25">
      <c r="A80" s="349"/>
      <c r="B80" s="348"/>
      <c r="C80" s="345"/>
      <c r="D80" s="59" t="s">
        <v>172</v>
      </c>
      <c r="E80" s="59" t="s">
        <v>173</v>
      </c>
      <c r="F80" s="345"/>
      <c r="G80" s="345"/>
      <c r="H80" s="345"/>
      <c r="I80" s="345"/>
      <c r="J80" s="345"/>
    </row>
    <row r="81" spans="1:10" customFormat="1" x14ac:dyDescent="0.25">
      <c r="A81" s="349"/>
      <c r="B81" s="348"/>
      <c r="C81" s="345"/>
      <c r="D81" s="59" t="s">
        <v>162</v>
      </c>
      <c r="E81" s="59" t="s">
        <v>174</v>
      </c>
      <c r="F81" s="345"/>
      <c r="G81" s="345"/>
      <c r="H81" s="345"/>
      <c r="I81" s="345"/>
      <c r="J81" s="345"/>
    </row>
    <row r="82" spans="1:10" customFormat="1" ht="28" x14ac:dyDescent="0.25">
      <c r="A82" s="349"/>
      <c r="B82" s="61" t="s">
        <v>175</v>
      </c>
      <c r="C82" s="345"/>
      <c r="D82" s="61" t="s">
        <v>176</v>
      </c>
      <c r="E82" s="61" t="s">
        <v>166</v>
      </c>
      <c r="F82" s="345"/>
      <c r="G82" s="345"/>
      <c r="H82" s="345"/>
      <c r="I82" s="345"/>
      <c r="J82" s="345"/>
    </row>
    <row r="83" spans="1:10" customFormat="1" ht="28" x14ac:dyDescent="0.25">
      <c r="A83" s="349"/>
      <c r="B83" s="349" t="s">
        <v>177</v>
      </c>
      <c r="C83" s="345"/>
      <c r="D83" s="69" t="s">
        <v>178</v>
      </c>
      <c r="E83" s="349" t="s">
        <v>179</v>
      </c>
      <c r="F83" s="345"/>
      <c r="G83" s="345"/>
      <c r="H83" s="345"/>
      <c r="I83" s="345"/>
      <c r="J83" s="345"/>
    </row>
    <row r="84" spans="1:10" customFormat="1" ht="28" x14ac:dyDescent="0.25">
      <c r="A84" s="349"/>
      <c r="B84" s="349"/>
      <c r="C84" s="345"/>
      <c r="D84" s="69" t="s">
        <v>180</v>
      </c>
      <c r="E84" s="349"/>
      <c r="F84" s="345"/>
      <c r="G84" s="345"/>
      <c r="H84" s="345"/>
      <c r="I84" s="345"/>
      <c r="J84" s="345"/>
    </row>
    <row r="85" spans="1:10" customFormat="1" x14ac:dyDescent="0.25">
      <c r="A85" s="350" t="s">
        <v>181</v>
      </c>
      <c r="B85" s="353" t="s">
        <v>182</v>
      </c>
      <c r="C85" s="345" t="s">
        <v>136</v>
      </c>
      <c r="D85" s="61" t="s">
        <v>183</v>
      </c>
      <c r="E85" s="349" t="s">
        <v>184</v>
      </c>
      <c r="F85" s="345"/>
      <c r="G85" s="345"/>
      <c r="H85" s="345"/>
      <c r="I85" s="345"/>
      <c r="J85" s="345"/>
    </row>
    <row r="86" spans="1:10" customFormat="1" x14ac:dyDescent="0.25">
      <c r="A86" s="350"/>
      <c r="B86" s="353"/>
      <c r="C86" s="345"/>
      <c r="D86" s="61" t="s">
        <v>185</v>
      </c>
      <c r="E86" s="349"/>
      <c r="F86" s="345"/>
      <c r="G86" s="345"/>
      <c r="H86" s="345"/>
      <c r="I86" s="345"/>
      <c r="J86" s="345"/>
    </row>
    <row r="87" spans="1:10" customFormat="1" ht="28" x14ac:dyDescent="0.25">
      <c r="A87" s="350"/>
      <c r="B87" s="353"/>
      <c r="C87" s="345"/>
      <c r="D87" s="61" t="s">
        <v>186</v>
      </c>
      <c r="E87" s="349"/>
      <c r="F87" s="345"/>
      <c r="G87" s="345"/>
      <c r="H87" s="345"/>
      <c r="I87" s="345"/>
      <c r="J87" s="345"/>
    </row>
    <row r="88" spans="1:10" customFormat="1" x14ac:dyDescent="0.25">
      <c r="A88" s="350"/>
      <c r="B88" s="353"/>
      <c r="C88" s="345"/>
      <c r="D88" s="61" t="s">
        <v>187</v>
      </c>
      <c r="E88" s="349"/>
      <c r="F88" s="345"/>
      <c r="G88" s="345"/>
      <c r="H88" s="345"/>
      <c r="I88" s="345"/>
      <c r="J88" s="345"/>
    </row>
    <row r="89" spans="1:10" customFormat="1" x14ac:dyDescent="0.25">
      <c r="A89" s="350"/>
      <c r="B89" s="353" t="s">
        <v>188</v>
      </c>
      <c r="C89" s="345"/>
      <c r="D89" s="61" t="s">
        <v>40</v>
      </c>
      <c r="E89" s="349" t="s">
        <v>189</v>
      </c>
      <c r="F89" s="345"/>
      <c r="G89" s="345"/>
      <c r="H89" s="345"/>
      <c r="I89" s="345"/>
      <c r="J89" s="345"/>
    </row>
    <row r="90" spans="1:10" customFormat="1" x14ac:dyDescent="0.25">
      <c r="A90" s="350"/>
      <c r="B90" s="353"/>
      <c r="C90" s="345"/>
      <c r="D90" s="61" t="s">
        <v>190</v>
      </c>
      <c r="E90" s="349"/>
      <c r="F90" s="345"/>
      <c r="G90" s="345"/>
      <c r="H90" s="345"/>
      <c r="I90" s="345"/>
      <c r="J90" s="345"/>
    </row>
    <row r="91" spans="1:10" customFormat="1" ht="28" x14ac:dyDescent="0.25">
      <c r="A91" s="350"/>
      <c r="B91" s="353" t="s">
        <v>191</v>
      </c>
      <c r="C91" s="345"/>
      <c r="D91" s="61" t="s">
        <v>192</v>
      </c>
      <c r="E91" s="349" t="s">
        <v>189</v>
      </c>
      <c r="F91" s="345"/>
      <c r="G91" s="345"/>
      <c r="H91" s="345"/>
      <c r="I91" s="345"/>
      <c r="J91" s="345"/>
    </row>
    <row r="92" spans="1:10" customFormat="1" ht="28" x14ac:dyDescent="0.25">
      <c r="A92" s="350"/>
      <c r="B92" s="353"/>
      <c r="C92" s="345"/>
      <c r="D92" s="61" t="s">
        <v>193</v>
      </c>
      <c r="E92" s="349"/>
      <c r="F92" s="345"/>
      <c r="G92" s="345"/>
      <c r="H92" s="345"/>
      <c r="I92" s="345"/>
      <c r="J92" s="345"/>
    </row>
    <row r="93" spans="1:10" customFormat="1" ht="28" x14ac:dyDescent="0.25">
      <c r="A93" s="350"/>
      <c r="B93" s="353"/>
      <c r="C93" s="345"/>
      <c r="D93" s="61" t="s">
        <v>194</v>
      </c>
      <c r="E93" s="349"/>
      <c r="F93" s="345"/>
      <c r="G93" s="345"/>
      <c r="H93" s="345"/>
      <c r="I93" s="345"/>
      <c r="J93" s="345"/>
    </row>
    <row r="94" spans="1:10" customFormat="1" x14ac:dyDescent="0.25">
      <c r="A94" s="350"/>
      <c r="B94" s="353"/>
      <c r="C94" s="345"/>
      <c r="D94" s="61" t="s">
        <v>190</v>
      </c>
      <c r="E94" s="349"/>
      <c r="F94" s="345"/>
      <c r="G94" s="345"/>
      <c r="H94" s="345"/>
      <c r="I94" s="345"/>
      <c r="J94" s="345"/>
    </row>
    <row r="95" spans="1:10" customFormat="1" ht="28" x14ac:dyDescent="0.25">
      <c r="A95" s="350"/>
      <c r="B95" s="61" t="s">
        <v>195</v>
      </c>
      <c r="C95" s="345"/>
      <c r="D95" s="61" t="s">
        <v>196</v>
      </c>
      <c r="E95" s="69" t="s">
        <v>197</v>
      </c>
      <c r="F95" s="345"/>
      <c r="G95" s="345"/>
      <c r="H95" s="345"/>
      <c r="I95" s="345"/>
      <c r="J95" s="345"/>
    </row>
    <row r="96" spans="1:10" customFormat="1" ht="28" x14ac:dyDescent="0.25">
      <c r="A96" s="350"/>
      <c r="B96" s="61" t="s">
        <v>198</v>
      </c>
      <c r="C96" s="345"/>
      <c r="D96" s="61" t="s">
        <v>199</v>
      </c>
      <c r="E96" s="69" t="s">
        <v>197</v>
      </c>
      <c r="F96" s="345"/>
      <c r="G96" s="345"/>
      <c r="H96" s="345"/>
      <c r="I96" s="345"/>
      <c r="J96" s="345"/>
    </row>
    <row r="97" spans="1:10" x14ac:dyDescent="0.25">
      <c r="A97" s="345" t="s">
        <v>200</v>
      </c>
      <c r="B97" s="345"/>
      <c r="C97" s="345"/>
      <c r="D97" s="345"/>
      <c r="E97" s="345"/>
      <c r="F97" s="345"/>
      <c r="G97" s="345"/>
      <c r="H97" s="345"/>
      <c r="I97" s="345"/>
      <c r="J97" s="345"/>
    </row>
    <row r="98" spans="1:10" x14ac:dyDescent="0.25">
      <c r="A98" s="346" t="s">
        <v>201</v>
      </c>
      <c r="B98" s="346"/>
      <c r="C98" s="346"/>
      <c r="D98" s="346"/>
      <c r="E98" s="346"/>
      <c r="F98" s="346"/>
      <c r="G98" s="346"/>
      <c r="H98" s="346"/>
      <c r="I98" s="346"/>
      <c r="J98" s="346"/>
    </row>
    <row r="99" spans="1:10" x14ac:dyDescent="0.25">
      <c r="A99" s="346" t="s">
        <v>202</v>
      </c>
      <c r="B99" s="346"/>
      <c r="C99" s="346"/>
      <c r="D99" s="346"/>
      <c r="E99" s="346"/>
      <c r="F99" s="346"/>
      <c r="G99" s="346"/>
      <c r="H99" s="346"/>
      <c r="I99" s="346"/>
      <c r="J99" s="346"/>
    </row>
  </sheetData>
  <mergeCells count="96">
    <mergeCell ref="I3:J5"/>
    <mergeCell ref="I8:J9"/>
    <mergeCell ref="I10:J11"/>
    <mergeCell ref="I12:J13"/>
    <mergeCell ref="I27:J30"/>
    <mergeCell ref="I6:J7"/>
    <mergeCell ref="I42:J43"/>
    <mergeCell ref="I44:J49"/>
    <mergeCell ref="F59:H96"/>
    <mergeCell ref="I59:J76"/>
    <mergeCell ref="I77:J84"/>
    <mergeCell ref="I85:J96"/>
    <mergeCell ref="I50:J53"/>
    <mergeCell ref="I54:J56"/>
    <mergeCell ref="I57:J58"/>
    <mergeCell ref="I15:I25"/>
    <mergeCell ref="I34:I37"/>
    <mergeCell ref="J15:J25"/>
    <mergeCell ref="J34:J37"/>
    <mergeCell ref="I38:J41"/>
    <mergeCell ref="I31:J33"/>
    <mergeCell ref="F50:F58"/>
    <mergeCell ref="H3:H5"/>
    <mergeCell ref="H6:H7"/>
    <mergeCell ref="H8:H9"/>
    <mergeCell ref="H10:H11"/>
    <mergeCell ref="H12:H13"/>
    <mergeCell ref="H15:H25"/>
    <mergeCell ref="H27:H37"/>
    <mergeCell ref="H38:H41"/>
    <mergeCell ref="H42:H43"/>
    <mergeCell ref="H44:H49"/>
    <mergeCell ref="H50:H58"/>
    <mergeCell ref="E75:E76"/>
    <mergeCell ref="E83:E84"/>
    <mergeCell ref="E85:E88"/>
    <mergeCell ref="E89:E90"/>
    <mergeCell ref="E91:E94"/>
    <mergeCell ref="D22:D23"/>
    <mergeCell ref="E59:E64"/>
    <mergeCell ref="E65:E68"/>
    <mergeCell ref="E69:E70"/>
    <mergeCell ref="E71:E74"/>
    <mergeCell ref="B83:B84"/>
    <mergeCell ref="B85:B88"/>
    <mergeCell ref="B89:B90"/>
    <mergeCell ref="B91:B94"/>
    <mergeCell ref="C3:C5"/>
    <mergeCell ref="C6:C7"/>
    <mergeCell ref="C8:C9"/>
    <mergeCell ref="C10:C11"/>
    <mergeCell ref="C12:C13"/>
    <mergeCell ref="C15:C25"/>
    <mergeCell ref="C27:C37"/>
    <mergeCell ref="C38:C49"/>
    <mergeCell ref="C50:C58"/>
    <mergeCell ref="C59:C76"/>
    <mergeCell ref="C77:C84"/>
    <mergeCell ref="C85:C96"/>
    <mergeCell ref="B69:B70"/>
    <mergeCell ref="B71:B74"/>
    <mergeCell ref="B75:B76"/>
    <mergeCell ref="B77:B78"/>
    <mergeCell ref="B79:B81"/>
    <mergeCell ref="A98:J98"/>
    <mergeCell ref="A99:J99"/>
    <mergeCell ref="A3:A13"/>
    <mergeCell ref="A14:A25"/>
    <mergeCell ref="A26:A37"/>
    <mergeCell ref="A38:A49"/>
    <mergeCell ref="A50:A58"/>
    <mergeCell ref="A59:A76"/>
    <mergeCell ref="A77:A84"/>
    <mergeCell ref="A85:A96"/>
    <mergeCell ref="B3:B5"/>
    <mergeCell ref="B6:B7"/>
    <mergeCell ref="B8:B9"/>
    <mergeCell ref="B10:B11"/>
    <mergeCell ref="B12:B13"/>
    <mergeCell ref="B15:B25"/>
    <mergeCell ref="A1:J1"/>
    <mergeCell ref="I2:J2"/>
    <mergeCell ref="I14:J14"/>
    <mergeCell ref="I26:J26"/>
    <mergeCell ref="A97:J97"/>
    <mergeCell ref="B27:B30"/>
    <mergeCell ref="B31:B33"/>
    <mergeCell ref="B34:B37"/>
    <mergeCell ref="B38:B41"/>
    <mergeCell ref="B42:B43"/>
    <mergeCell ref="B44:B49"/>
    <mergeCell ref="B50:B53"/>
    <mergeCell ref="B54:B56"/>
    <mergeCell ref="B57:B58"/>
    <mergeCell ref="B59:B64"/>
    <mergeCell ref="B65:B68"/>
  </mergeCells>
  <phoneticPr fontId="45" type="noConversion"/>
  <pageMargins left="0.74803149606299202" right="0.74803149606299202" top="0.98425196850393704" bottom="0.98425196850393704" header="0.511811023622047" footer="0.511811023622047"/>
  <pageSetup paperSize="9" scale="85"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I13"/>
  <sheetViews>
    <sheetView workbookViewId="0">
      <selection activeCell="P6" sqref="P6"/>
    </sheetView>
  </sheetViews>
  <sheetFormatPr defaultColWidth="9" defaultRowHeight="14" x14ac:dyDescent="0.25"/>
  <cols>
    <col min="1" max="1" width="5.26953125" customWidth="1"/>
    <col min="2" max="2" width="22.90625" customWidth="1"/>
    <col min="3" max="3" width="23.90625" customWidth="1"/>
    <col min="4" max="4" width="7.08984375" customWidth="1"/>
    <col min="5" max="5" width="7.453125" customWidth="1"/>
    <col min="6" max="6" width="9.453125" customWidth="1"/>
    <col min="8" max="8" width="11" customWidth="1"/>
  </cols>
  <sheetData>
    <row r="1" spans="1:9" x14ac:dyDescent="0.25">
      <c r="A1" s="396" t="s">
        <v>1044</v>
      </c>
      <c r="B1" s="395"/>
      <c r="C1" s="395"/>
      <c r="D1" s="395"/>
      <c r="E1" s="395"/>
      <c r="F1" s="395"/>
      <c r="G1" s="395"/>
      <c r="H1" s="395"/>
      <c r="I1" s="395"/>
    </row>
    <row r="2" spans="1:9" ht="64.5" customHeight="1" x14ac:dyDescent="0.25">
      <c r="A2" s="279" t="s">
        <v>204</v>
      </c>
      <c r="B2" s="279" t="s">
        <v>552</v>
      </c>
      <c r="C2" s="279" t="s">
        <v>206</v>
      </c>
      <c r="D2" s="279" t="s">
        <v>207</v>
      </c>
      <c r="E2" s="279" t="s">
        <v>208</v>
      </c>
      <c r="F2" s="279" t="s">
        <v>209</v>
      </c>
      <c r="G2" s="279" t="s">
        <v>210</v>
      </c>
      <c r="H2" s="279" t="s">
        <v>211</v>
      </c>
      <c r="I2" s="279" t="s">
        <v>212</v>
      </c>
    </row>
    <row r="3" spans="1:9" ht="64.5" customHeight="1" x14ac:dyDescent="0.25">
      <c r="A3" s="280">
        <v>1</v>
      </c>
      <c r="B3" s="281" t="s">
        <v>1045</v>
      </c>
      <c r="C3" s="281" t="s">
        <v>1046</v>
      </c>
      <c r="D3" s="281" t="s">
        <v>1047</v>
      </c>
      <c r="E3" s="281">
        <v>65.94</v>
      </c>
      <c r="F3" s="282" t="s">
        <v>1048</v>
      </c>
      <c r="G3" s="280">
        <v>4</v>
      </c>
      <c r="H3" s="280" t="s">
        <v>216</v>
      </c>
      <c r="I3" s="280">
        <v>8</v>
      </c>
    </row>
    <row r="4" spans="1:9" ht="64.5" customHeight="1" x14ac:dyDescent="0.25">
      <c r="A4" s="280">
        <v>2</v>
      </c>
      <c r="B4" s="280" t="s">
        <v>1049</v>
      </c>
      <c r="C4" s="281" t="s">
        <v>1050</v>
      </c>
      <c r="D4" s="281" t="s">
        <v>215</v>
      </c>
      <c r="E4" s="280">
        <v>85.94</v>
      </c>
      <c r="F4" s="282" t="s">
        <v>1051</v>
      </c>
      <c r="G4" s="280">
        <v>6</v>
      </c>
      <c r="H4" s="280" t="s">
        <v>216</v>
      </c>
      <c r="I4" s="280">
        <v>14</v>
      </c>
    </row>
    <row r="5" spans="1:9" ht="64.5" customHeight="1" x14ac:dyDescent="0.25">
      <c r="A5" s="280">
        <v>3</v>
      </c>
      <c r="B5" s="280" t="s">
        <v>1052</v>
      </c>
      <c r="C5" s="281" t="s">
        <v>1053</v>
      </c>
      <c r="D5" s="281" t="s">
        <v>219</v>
      </c>
      <c r="E5" s="280">
        <v>157.5</v>
      </c>
      <c r="F5" s="282" t="s">
        <v>1054</v>
      </c>
      <c r="G5" s="280">
        <v>12</v>
      </c>
      <c r="H5" s="280" t="s">
        <v>1055</v>
      </c>
      <c r="I5" s="280"/>
    </row>
    <row r="6" spans="1:9" ht="64.5" customHeight="1" x14ac:dyDescent="0.25">
      <c r="A6" s="280">
        <v>4</v>
      </c>
      <c r="B6" s="280" t="s">
        <v>1056</v>
      </c>
      <c r="C6" s="281" t="s">
        <v>1057</v>
      </c>
      <c r="D6" s="281" t="s">
        <v>219</v>
      </c>
      <c r="E6" s="280">
        <v>787.54</v>
      </c>
      <c r="F6" s="282" t="s">
        <v>1058</v>
      </c>
      <c r="G6" s="280">
        <v>50</v>
      </c>
      <c r="H6" s="280" t="s">
        <v>216</v>
      </c>
      <c r="I6" s="280">
        <v>58</v>
      </c>
    </row>
    <row r="7" spans="1:9" ht="64.5" customHeight="1" x14ac:dyDescent="0.25">
      <c r="A7" s="280">
        <v>5</v>
      </c>
      <c r="B7" s="280" t="s">
        <v>1059</v>
      </c>
      <c r="C7" s="281" t="s">
        <v>1060</v>
      </c>
      <c r="D7" s="281" t="s">
        <v>219</v>
      </c>
      <c r="E7" s="280">
        <v>105.94</v>
      </c>
      <c r="F7" s="282" t="s">
        <v>1061</v>
      </c>
      <c r="G7" s="280">
        <v>12</v>
      </c>
      <c r="H7" s="280" t="s">
        <v>216</v>
      </c>
      <c r="I7" s="280">
        <v>24</v>
      </c>
    </row>
    <row r="8" spans="1:9" ht="64.5" customHeight="1" x14ac:dyDescent="0.25">
      <c r="A8" s="280">
        <v>6</v>
      </c>
      <c r="B8" s="280" t="s">
        <v>1062</v>
      </c>
      <c r="C8" s="281" t="s">
        <v>1063</v>
      </c>
      <c r="D8" s="281" t="s">
        <v>219</v>
      </c>
      <c r="E8" s="280">
        <v>105.94</v>
      </c>
      <c r="F8" s="282" t="s">
        <v>1061</v>
      </c>
      <c r="G8" s="280">
        <v>12</v>
      </c>
      <c r="H8" s="280" t="s">
        <v>216</v>
      </c>
      <c r="I8" s="280">
        <v>24</v>
      </c>
    </row>
    <row r="9" spans="1:9" ht="64.5" customHeight="1" x14ac:dyDescent="0.25">
      <c r="A9" s="280">
        <v>7</v>
      </c>
      <c r="B9" s="280" t="s">
        <v>1064</v>
      </c>
      <c r="C9" s="281" t="s">
        <v>1065</v>
      </c>
      <c r="D9" s="281" t="s">
        <v>215</v>
      </c>
      <c r="E9" s="280">
        <v>85.94</v>
      </c>
      <c r="F9" s="282" t="s">
        <v>1051</v>
      </c>
      <c r="G9" s="280">
        <v>6</v>
      </c>
      <c r="H9" s="280" t="s">
        <v>216</v>
      </c>
      <c r="I9" s="280">
        <v>14</v>
      </c>
    </row>
    <row r="10" spans="1:9" ht="64.5" customHeight="1" x14ac:dyDescent="0.25">
      <c r="A10" s="280">
        <v>8</v>
      </c>
      <c r="B10" s="280" t="s">
        <v>1066</v>
      </c>
      <c r="C10" s="281" t="s">
        <v>1067</v>
      </c>
      <c r="D10" s="281" t="s">
        <v>1047</v>
      </c>
      <c r="E10" s="280">
        <v>187.44</v>
      </c>
      <c r="F10" s="282" t="s">
        <v>1068</v>
      </c>
      <c r="G10" s="280">
        <v>15</v>
      </c>
      <c r="H10" s="280" t="s">
        <v>216</v>
      </c>
      <c r="I10" s="280">
        <v>27</v>
      </c>
    </row>
    <row r="11" spans="1:9" ht="64.5" customHeight="1" x14ac:dyDescent="0.25">
      <c r="A11" s="280">
        <v>9</v>
      </c>
      <c r="B11" s="280" t="s">
        <v>1069</v>
      </c>
      <c r="C11" s="281" t="s">
        <v>1070</v>
      </c>
      <c r="D11" s="281" t="s">
        <v>1047</v>
      </c>
      <c r="E11" s="280">
        <v>643.51</v>
      </c>
      <c r="F11" s="283" t="s">
        <v>1071</v>
      </c>
      <c r="G11" s="280" t="s">
        <v>1072</v>
      </c>
      <c r="H11" s="280" t="s">
        <v>216</v>
      </c>
      <c r="I11" s="280">
        <v>52</v>
      </c>
    </row>
    <row r="12" spans="1:9" ht="64.5" customHeight="1" x14ac:dyDescent="0.25">
      <c r="A12" s="280">
        <v>10</v>
      </c>
      <c r="B12" s="280" t="s">
        <v>1073</v>
      </c>
      <c r="C12" s="281" t="s">
        <v>1074</v>
      </c>
      <c r="D12" s="281" t="s">
        <v>215</v>
      </c>
      <c r="E12" s="280">
        <v>65.94</v>
      </c>
      <c r="F12" s="282" t="s">
        <v>1048</v>
      </c>
      <c r="G12" s="280">
        <v>4</v>
      </c>
      <c r="H12" s="280" t="s">
        <v>1055</v>
      </c>
      <c r="I12" s="280"/>
    </row>
    <row r="13" spans="1:9" ht="64.5" customHeight="1" x14ac:dyDescent="0.25">
      <c r="A13" s="280">
        <v>11</v>
      </c>
      <c r="B13" s="280" t="s">
        <v>1075</v>
      </c>
      <c r="C13" s="281" t="s">
        <v>1076</v>
      </c>
      <c r="D13" s="281" t="s">
        <v>219</v>
      </c>
      <c r="E13" s="280">
        <v>145.94</v>
      </c>
      <c r="F13" s="282" t="s">
        <v>1077</v>
      </c>
      <c r="G13" s="280">
        <v>12</v>
      </c>
      <c r="H13" s="280" t="s">
        <v>1055</v>
      </c>
      <c r="I13" s="280"/>
    </row>
  </sheetData>
  <mergeCells count="1">
    <mergeCell ref="A1:I1"/>
  </mergeCells>
  <phoneticPr fontId="45" type="noConversion"/>
  <pageMargins left="0.74803149606299202" right="0.74803149606299202" top="0.98425196850393704" bottom="0.98425196850393704" header="0.511811023622047" footer="0.511811023622047"/>
  <pageSetup paperSize="9" scale="8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J98"/>
  <sheetViews>
    <sheetView workbookViewId="0">
      <selection activeCell="K6" sqref="K6"/>
    </sheetView>
  </sheetViews>
  <sheetFormatPr defaultColWidth="9" defaultRowHeight="14" x14ac:dyDescent="0.25"/>
  <cols>
    <col min="1" max="1" width="8.36328125" style="1" customWidth="1"/>
    <col min="2" max="2" width="12.36328125" style="1" customWidth="1"/>
    <col min="3" max="3" width="20.6328125" style="1" customWidth="1"/>
    <col min="4" max="4" width="10.26953125" style="1" customWidth="1"/>
    <col min="5" max="5" width="17.90625" style="1" customWidth="1"/>
    <col min="6" max="6" width="27.6328125" style="1" customWidth="1"/>
    <col min="7" max="7" width="24.26953125" style="1" customWidth="1"/>
    <col min="8" max="8" width="9.36328125" style="2" customWidth="1"/>
    <col min="9" max="16384" width="9" style="1"/>
  </cols>
  <sheetData>
    <row r="1" spans="1:10" ht="17.5" x14ac:dyDescent="0.25">
      <c r="A1" s="451" t="s">
        <v>2043</v>
      </c>
      <c r="B1" s="421"/>
      <c r="C1" s="421"/>
      <c r="D1" s="421"/>
      <c r="E1" s="421"/>
      <c r="F1" s="421"/>
      <c r="G1" s="421"/>
      <c r="H1" s="421"/>
      <c r="I1" s="421"/>
      <c r="J1" s="421"/>
    </row>
    <row r="2" spans="1:10" ht="28" x14ac:dyDescent="0.25">
      <c r="A2" s="251" t="s">
        <v>0</v>
      </c>
      <c r="B2" s="251" t="s">
        <v>1</v>
      </c>
      <c r="C2" s="251" t="s">
        <v>2</v>
      </c>
      <c r="D2" s="251" t="s">
        <v>3</v>
      </c>
      <c r="E2" s="251" t="s">
        <v>4</v>
      </c>
      <c r="F2" s="64" t="s">
        <v>5</v>
      </c>
      <c r="G2" s="64" t="s">
        <v>6</v>
      </c>
      <c r="H2" s="251" t="s">
        <v>7</v>
      </c>
      <c r="I2" s="355" t="s">
        <v>8</v>
      </c>
      <c r="J2" s="355"/>
    </row>
    <row r="3" spans="1:10" ht="42" x14ac:dyDescent="0.25">
      <c r="A3" s="355" t="s">
        <v>9</v>
      </c>
      <c r="B3" s="355" t="s">
        <v>10</v>
      </c>
      <c r="C3" s="355" t="s">
        <v>1017</v>
      </c>
      <c r="D3" s="251" t="s">
        <v>1018</v>
      </c>
      <c r="E3" s="252" t="s">
        <v>1019</v>
      </c>
      <c r="F3" s="64" t="s">
        <v>1020</v>
      </c>
      <c r="G3" s="64" t="s">
        <v>15</v>
      </c>
      <c r="H3" s="355" t="s">
        <v>1335</v>
      </c>
      <c r="I3" s="422"/>
      <c r="J3" s="422"/>
    </row>
    <row r="4" spans="1:10" ht="56" x14ac:dyDescent="0.25">
      <c r="A4" s="355"/>
      <c r="B4" s="355"/>
      <c r="C4" s="355"/>
      <c r="D4" s="251" t="s">
        <v>1022</v>
      </c>
      <c r="E4" s="252" t="s">
        <v>52</v>
      </c>
      <c r="F4" s="64" t="s">
        <v>1023</v>
      </c>
      <c r="G4" s="64" t="s">
        <v>15</v>
      </c>
      <c r="H4" s="355"/>
      <c r="I4" s="422"/>
      <c r="J4" s="422"/>
    </row>
    <row r="5" spans="1:10" ht="42" x14ac:dyDescent="0.25">
      <c r="A5" s="355"/>
      <c r="B5" s="355"/>
      <c r="C5" s="355"/>
      <c r="D5" s="251" t="s">
        <v>12</v>
      </c>
      <c r="E5" s="252" t="s">
        <v>13</v>
      </c>
      <c r="F5" s="64" t="s">
        <v>14</v>
      </c>
      <c r="G5" s="64" t="s">
        <v>15</v>
      </c>
      <c r="H5" s="355"/>
      <c r="I5" s="422"/>
      <c r="J5" s="422"/>
    </row>
    <row r="6" spans="1:10" ht="42" x14ac:dyDescent="0.25">
      <c r="A6" s="355"/>
      <c r="B6" s="355" t="s">
        <v>17</v>
      </c>
      <c r="C6" s="355" t="s">
        <v>18</v>
      </c>
      <c r="D6" s="251" t="s">
        <v>19</v>
      </c>
      <c r="E6" s="252" t="s">
        <v>20</v>
      </c>
      <c r="F6" s="64" t="s">
        <v>14</v>
      </c>
      <c r="G6" s="64" t="s">
        <v>15</v>
      </c>
      <c r="H6" s="355" t="s">
        <v>1336</v>
      </c>
      <c r="I6" s="422"/>
      <c r="J6" s="422"/>
    </row>
    <row r="7" spans="1:10" ht="42" x14ac:dyDescent="0.25">
      <c r="A7" s="355"/>
      <c r="B7" s="355"/>
      <c r="C7" s="355"/>
      <c r="D7" s="251" t="s">
        <v>21</v>
      </c>
      <c r="E7" s="252" t="s">
        <v>22</v>
      </c>
      <c r="F7" s="64" t="s">
        <v>14</v>
      </c>
      <c r="G7" s="64" t="s">
        <v>15</v>
      </c>
      <c r="H7" s="355"/>
      <c r="I7" s="422"/>
      <c r="J7" s="422"/>
    </row>
    <row r="8" spans="1:10" ht="56" x14ac:dyDescent="0.25">
      <c r="A8" s="355"/>
      <c r="B8" s="355" t="s">
        <v>23</v>
      </c>
      <c r="C8" s="355" t="s">
        <v>24</v>
      </c>
      <c r="D8" s="251" t="s">
        <v>25</v>
      </c>
      <c r="E8" s="252" t="s">
        <v>26</v>
      </c>
      <c r="F8" s="64" t="s">
        <v>27</v>
      </c>
      <c r="G8" s="64" t="s">
        <v>15</v>
      </c>
      <c r="H8" s="355" t="s">
        <v>759</v>
      </c>
      <c r="I8" s="422"/>
      <c r="J8" s="422"/>
    </row>
    <row r="9" spans="1:10" ht="42" x14ac:dyDescent="0.25">
      <c r="A9" s="355"/>
      <c r="B9" s="355"/>
      <c r="C9" s="355"/>
      <c r="D9" s="251" t="s">
        <v>29</v>
      </c>
      <c r="E9" s="252" t="s">
        <v>30</v>
      </c>
      <c r="F9" s="64" t="s">
        <v>14</v>
      </c>
      <c r="G9" s="64" t="s">
        <v>15</v>
      </c>
      <c r="H9" s="355"/>
      <c r="I9" s="422"/>
      <c r="J9" s="422"/>
    </row>
    <row r="10" spans="1:10" ht="42" x14ac:dyDescent="0.25">
      <c r="A10" s="355"/>
      <c r="B10" s="355" t="s">
        <v>31</v>
      </c>
      <c r="C10" s="355" t="s">
        <v>32</v>
      </c>
      <c r="D10" s="251" t="s">
        <v>25</v>
      </c>
      <c r="E10" s="252" t="s">
        <v>33</v>
      </c>
      <c r="F10" s="64" t="s">
        <v>27</v>
      </c>
      <c r="G10" s="64" t="s">
        <v>15</v>
      </c>
      <c r="H10" s="355" t="s">
        <v>1337</v>
      </c>
      <c r="I10" s="422"/>
      <c r="J10" s="422"/>
    </row>
    <row r="11" spans="1:10" ht="42" x14ac:dyDescent="0.25">
      <c r="A11" s="355"/>
      <c r="B11" s="355"/>
      <c r="C11" s="355"/>
      <c r="D11" s="251" t="s">
        <v>35</v>
      </c>
      <c r="E11" s="252" t="s">
        <v>36</v>
      </c>
      <c r="F11" s="64" t="s">
        <v>14</v>
      </c>
      <c r="G11" s="64" t="s">
        <v>15</v>
      </c>
      <c r="H11" s="355"/>
      <c r="I11" s="422"/>
      <c r="J11" s="422"/>
    </row>
    <row r="12" spans="1:10" ht="42" x14ac:dyDescent="0.25">
      <c r="A12" s="355"/>
      <c r="B12" s="355" t="s">
        <v>761</v>
      </c>
      <c r="C12" s="355" t="s">
        <v>762</v>
      </c>
      <c r="D12" s="251" t="s">
        <v>25</v>
      </c>
      <c r="E12" s="252" t="s">
        <v>33</v>
      </c>
      <c r="F12" s="64" t="s">
        <v>27</v>
      </c>
      <c r="G12" s="64" t="s">
        <v>15</v>
      </c>
      <c r="H12" s="355" t="s">
        <v>1338</v>
      </c>
      <c r="I12" s="422"/>
      <c r="J12" s="422"/>
    </row>
    <row r="13" spans="1:10" ht="42" x14ac:dyDescent="0.25">
      <c r="A13" s="355"/>
      <c r="B13" s="355"/>
      <c r="C13" s="355"/>
      <c r="D13" s="251" t="s">
        <v>19</v>
      </c>
      <c r="E13" s="252" t="s">
        <v>22</v>
      </c>
      <c r="F13" s="64" t="s">
        <v>14</v>
      </c>
      <c r="G13" s="64" t="s">
        <v>15</v>
      </c>
      <c r="H13" s="355"/>
      <c r="I13" s="422"/>
      <c r="J13" s="422"/>
    </row>
    <row r="14" spans="1:10" ht="42" x14ac:dyDescent="0.25">
      <c r="A14" s="355" t="s">
        <v>37</v>
      </c>
      <c r="B14" s="249" t="s">
        <v>38</v>
      </c>
      <c r="C14" s="251" t="s">
        <v>39</v>
      </c>
      <c r="D14" s="251" t="s">
        <v>40</v>
      </c>
      <c r="E14" s="252" t="s">
        <v>41</v>
      </c>
      <c r="F14" s="64" t="s">
        <v>42</v>
      </c>
      <c r="G14" s="64" t="s">
        <v>15</v>
      </c>
      <c r="H14" s="251" t="s">
        <v>1339</v>
      </c>
      <c r="I14" s="422"/>
      <c r="J14" s="422"/>
    </row>
    <row r="15" spans="1:10" ht="56" x14ac:dyDescent="0.25">
      <c r="A15" s="355"/>
      <c r="B15" s="355" t="s">
        <v>44</v>
      </c>
      <c r="C15" s="355" t="s">
        <v>45</v>
      </c>
      <c r="D15" s="251" t="s">
        <v>46</v>
      </c>
      <c r="E15" s="252" t="s">
        <v>47</v>
      </c>
      <c r="F15" s="64" t="s">
        <v>48</v>
      </c>
      <c r="G15" s="64" t="s">
        <v>15</v>
      </c>
      <c r="H15" s="355" t="s">
        <v>1340</v>
      </c>
      <c r="I15" s="422" t="s">
        <v>8</v>
      </c>
      <c r="J15" s="422" t="s">
        <v>50</v>
      </c>
    </row>
    <row r="16" spans="1:10" ht="112" x14ac:dyDescent="0.25">
      <c r="A16" s="355"/>
      <c r="B16" s="355"/>
      <c r="C16" s="355"/>
      <c r="D16" s="251" t="s">
        <v>51</v>
      </c>
      <c r="E16" s="252" t="s">
        <v>52</v>
      </c>
      <c r="F16" s="64" t="s">
        <v>53</v>
      </c>
      <c r="G16" s="64" t="s">
        <v>15</v>
      </c>
      <c r="H16" s="355"/>
      <c r="I16" s="422"/>
      <c r="J16" s="422"/>
    </row>
    <row r="17" spans="1:10" ht="28" x14ac:dyDescent="0.25">
      <c r="A17" s="355"/>
      <c r="B17" s="355"/>
      <c r="C17" s="355"/>
      <c r="D17" s="251" t="s">
        <v>54</v>
      </c>
      <c r="E17" s="252" t="s">
        <v>55</v>
      </c>
      <c r="F17" s="64" t="s">
        <v>42</v>
      </c>
      <c r="G17" s="64" t="s">
        <v>56</v>
      </c>
      <c r="H17" s="355"/>
      <c r="I17" s="422"/>
      <c r="J17" s="422"/>
    </row>
    <row r="18" spans="1:10" ht="56" x14ac:dyDescent="0.25">
      <c r="A18" s="355"/>
      <c r="B18" s="355"/>
      <c r="C18" s="355"/>
      <c r="D18" s="251" t="s">
        <v>57</v>
      </c>
      <c r="E18" s="252" t="s">
        <v>47</v>
      </c>
      <c r="F18" s="64" t="s">
        <v>58</v>
      </c>
      <c r="G18" s="64" t="s">
        <v>15</v>
      </c>
      <c r="H18" s="355"/>
      <c r="I18" s="422"/>
      <c r="J18" s="422"/>
    </row>
    <row r="19" spans="1:10" ht="28" x14ac:dyDescent="0.25">
      <c r="A19" s="355"/>
      <c r="B19" s="355"/>
      <c r="C19" s="355"/>
      <c r="D19" s="251" t="s">
        <v>59</v>
      </c>
      <c r="E19" s="252" t="s">
        <v>47</v>
      </c>
      <c r="F19" s="64" t="s">
        <v>42</v>
      </c>
      <c r="G19" s="64"/>
      <c r="H19" s="355"/>
      <c r="I19" s="422"/>
      <c r="J19" s="422"/>
    </row>
    <row r="20" spans="1:10" ht="42" x14ac:dyDescent="0.25">
      <c r="A20" s="355"/>
      <c r="B20" s="355"/>
      <c r="C20" s="355"/>
      <c r="D20" s="251" t="s">
        <v>60</v>
      </c>
      <c r="E20" s="252" t="s">
        <v>61</v>
      </c>
      <c r="F20" s="64" t="s">
        <v>14</v>
      </c>
      <c r="G20" s="64"/>
      <c r="H20" s="355"/>
      <c r="I20" s="422"/>
      <c r="J20" s="422"/>
    </row>
    <row r="21" spans="1:10" ht="42" x14ac:dyDescent="0.25">
      <c r="A21" s="355"/>
      <c r="B21" s="355"/>
      <c r="C21" s="355"/>
      <c r="D21" s="251" t="s">
        <v>62</v>
      </c>
      <c r="E21" s="252" t="s">
        <v>63</v>
      </c>
      <c r="F21" s="64" t="s">
        <v>42</v>
      </c>
      <c r="G21" s="64" t="s">
        <v>15</v>
      </c>
      <c r="H21" s="355"/>
      <c r="I21" s="422"/>
      <c r="J21" s="422"/>
    </row>
    <row r="22" spans="1:10" ht="42" x14ac:dyDescent="0.25">
      <c r="A22" s="355"/>
      <c r="B22" s="355"/>
      <c r="C22" s="355"/>
      <c r="D22" s="355" t="s">
        <v>64</v>
      </c>
      <c r="E22" s="252" t="s">
        <v>65</v>
      </c>
      <c r="F22" s="64" t="s">
        <v>42</v>
      </c>
      <c r="G22" s="64" t="s">
        <v>15</v>
      </c>
      <c r="H22" s="355"/>
      <c r="I22" s="422"/>
      <c r="J22" s="422"/>
    </row>
    <row r="23" spans="1:10" ht="42" x14ac:dyDescent="0.25">
      <c r="A23" s="355"/>
      <c r="B23" s="355"/>
      <c r="C23" s="355"/>
      <c r="D23" s="355"/>
      <c r="E23" s="252" t="s">
        <v>66</v>
      </c>
      <c r="F23" s="64" t="s">
        <v>42</v>
      </c>
      <c r="G23" s="64" t="s">
        <v>15</v>
      </c>
      <c r="H23" s="355"/>
      <c r="I23" s="422"/>
      <c r="J23" s="422"/>
    </row>
    <row r="24" spans="1:10" ht="56" x14ac:dyDescent="0.25">
      <c r="A24" s="355"/>
      <c r="B24" s="355"/>
      <c r="C24" s="355"/>
      <c r="D24" s="251" t="s">
        <v>40</v>
      </c>
      <c r="E24" s="252" t="s">
        <v>47</v>
      </c>
      <c r="F24" s="64" t="s">
        <v>67</v>
      </c>
      <c r="G24" s="64" t="s">
        <v>15</v>
      </c>
      <c r="H24" s="355"/>
      <c r="I24" s="422"/>
      <c r="J24" s="422"/>
    </row>
    <row r="25" spans="1:10" ht="42" x14ac:dyDescent="0.25">
      <c r="A25" s="355"/>
      <c r="B25" s="355"/>
      <c r="C25" s="355"/>
      <c r="D25" s="251" t="s">
        <v>68</v>
      </c>
      <c r="E25" s="252" t="s">
        <v>69</v>
      </c>
      <c r="F25" s="64" t="s">
        <v>70</v>
      </c>
      <c r="G25" s="64" t="s">
        <v>15</v>
      </c>
      <c r="H25" s="355"/>
      <c r="I25" s="422"/>
      <c r="J25" s="422"/>
    </row>
    <row r="26" spans="1:10" ht="42" x14ac:dyDescent="0.25">
      <c r="A26" s="355" t="s">
        <v>71</v>
      </c>
      <c r="B26" s="251" t="s">
        <v>792</v>
      </c>
      <c r="C26" s="64" t="s">
        <v>1028</v>
      </c>
      <c r="D26" s="64" t="s">
        <v>1029</v>
      </c>
      <c r="E26" s="64" t="s">
        <v>1028</v>
      </c>
      <c r="F26" s="64" t="s">
        <v>1030</v>
      </c>
      <c r="G26" s="64" t="s">
        <v>15</v>
      </c>
      <c r="H26" s="251" t="s">
        <v>1341</v>
      </c>
      <c r="I26" s="422"/>
      <c r="J26" s="422"/>
    </row>
    <row r="27" spans="1:10" ht="56" x14ac:dyDescent="0.25">
      <c r="A27" s="355"/>
      <c r="B27" s="355" t="s">
        <v>1032</v>
      </c>
      <c r="C27" s="355" t="s">
        <v>1033</v>
      </c>
      <c r="D27" s="251" t="s">
        <v>1034</v>
      </c>
      <c r="E27" s="252" t="s">
        <v>1035</v>
      </c>
      <c r="F27" s="64" t="s">
        <v>27</v>
      </c>
      <c r="G27" s="64" t="s">
        <v>15</v>
      </c>
      <c r="H27" s="355" t="s">
        <v>1036</v>
      </c>
      <c r="I27" s="422"/>
      <c r="J27" s="422"/>
    </row>
    <row r="28" spans="1:10" ht="42" x14ac:dyDescent="0.25">
      <c r="A28" s="355"/>
      <c r="B28" s="355"/>
      <c r="C28" s="355"/>
      <c r="D28" s="251" t="s">
        <v>29</v>
      </c>
      <c r="E28" s="252" t="s">
        <v>1037</v>
      </c>
      <c r="F28" s="64" t="s">
        <v>14</v>
      </c>
      <c r="G28" s="64" t="s">
        <v>15</v>
      </c>
      <c r="H28" s="355"/>
      <c r="I28" s="422"/>
      <c r="J28" s="422"/>
    </row>
    <row r="29" spans="1:10" ht="42" x14ac:dyDescent="0.25">
      <c r="A29" s="355"/>
      <c r="B29" s="355"/>
      <c r="C29" s="355"/>
      <c r="D29" s="251" t="s">
        <v>770</v>
      </c>
      <c r="E29" s="252" t="s">
        <v>1038</v>
      </c>
      <c r="F29" s="64" t="s">
        <v>772</v>
      </c>
      <c r="G29" s="64" t="s">
        <v>15</v>
      </c>
      <c r="H29" s="355"/>
      <c r="I29" s="422"/>
      <c r="J29" s="422"/>
    </row>
    <row r="30" spans="1:10" ht="42" x14ac:dyDescent="0.25">
      <c r="A30" s="355"/>
      <c r="B30" s="355"/>
      <c r="C30" s="355"/>
      <c r="D30" s="251" t="s">
        <v>1039</v>
      </c>
      <c r="E30" s="252" t="s">
        <v>1040</v>
      </c>
      <c r="F30" s="64" t="s">
        <v>1041</v>
      </c>
      <c r="G30" s="64" t="s">
        <v>15</v>
      </c>
      <c r="H30" s="355"/>
      <c r="I30" s="422"/>
      <c r="J30" s="422"/>
    </row>
    <row r="31" spans="1:10" ht="56" x14ac:dyDescent="0.25">
      <c r="A31" s="355"/>
      <c r="B31" s="355" t="s">
        <v>766</v>
      </c>
      <c r="C31" s="355"/>
      <c r="D31" s="251" t="s">
        <v>25</v>
      </c>
      <c r="E31" s="252" t="s">
        <v>767</v>
      </c>
      <c r="F31" s="64" t="s">
        <v>27</v>
      </c>
      <c r="G31" s="64" t="s">
        <v>15</v>
      </c>
      <c r="H31" s="355"/>
      <c r="I31" s="422"/>
      <c r="J31" s="422"/>
    </row>
    <row r="32" spans="1:10" ht="42" x14ac:dyDescent="0.25">
      <c r="A32" s="355"/>
      <c r="B32" s="355"/>
      <c r="C32" s="355"/>
      <c r="D32" s="251" t="s">
        <v>29</v>
      </c>
      <c r="E32" s="252" t="s">
        <v>769</v>
      </c>
      <c r="F32" s="64" t="s">
        <v>14</v>
      </c>
      <c r="G32" s="64" t="s">
        <v>15</v>
      </c>
      <c r="H32" s="355"/>
      <c r="I32" s="422"/>
      <c r="J32" s="422"/>
    </row>
    <row r="33" spans="1:10" ht="42" x14ac:dyDescent="0.25">
      <c r="A33" s="355"/>
      <c r="B33" s="355"/>
      <c r="C33" s="355"/>
      <c r="D33" s="251" t="s">
        <v>770</v>
      </c>
      <c r="E33" s="252" t="s">
        <v>771</v>
      </c>
      <c r="F33" s="64" t="s">
        <v>772</v>
      </c>
      <c r="G33" s="64" t="s">
        <v>15</v>
      </c>
      <c r="H33" s="355"/>
      <c r="I33" s="422"/>
      <c r="J33" s="422"/>
    </row>
    <row r="34" spans="1:10" ht="42" x14ac:dyDescent="0.25">
      <c r="A34" s="355"/>
      <c r="B34" s="355" t="s">
        <v>72</v>
      </c>
      <c r="C34" s="355"/>
      <c r="D34" s="251" t="s">
        <v>74</v>
      </c>
      <c r="E34" s="252" t="s">
        <v>75</v>
      </c>
      <c r="F34" s="64" t="s">
        <v>14</v>
      </c>
      <c r="G34" s="64" t="s">
        <v>15</v>
      </c>
      <c r="H34" s="355"/>
      <c r="I34" s="422" t="s">
        <v>8</v>
      </c>
      <c r="J34" s="422" t="s">
        <v>50</v>
      </c>
    </row>
    <row r="35" spans="1:10" ht="70" x14ac:dyDescent="0.25">
      <c r="A35" s="355"/>
      <c r="B35" s="355"/>
      <c r="C35" s="355"/>
      <c r="D35" s="251" t="s">
        <v>77</v>
      </c>
      <c r="E35" s="252" t="s">
        <v>78</v>
      </c>
      <c r="F35" s="64" t="s">
        <v>78</v>
      </c>
      <c r="G35" s="64" t="s">
        <v>79</v>
      </c>
      <c r="H35" s="355"/>
      <c r="I35" s="422"/>
      <c r="J35" s="422"/>
    </row>
    <row r="36" spans="1:10" ht="42" x14ac:dyDescent="0.25">
      <c r="A36" s="355"/>
      <c r="B36" s="355"/>
      <c r="C36" s="355"/>
      <c r="D36" s="251" t="s">
        <v>68</v>
      </c>
      <c r="E36" s="252" t="s">
        <v>80</v>
      </c>
      <c r="F36" s="64" t="s">
        <v>70</v>
      </c>
      <c r="G36" s="64" t="s">
        <v>15</v>
      </c>
      <c r="H36" s="355"/>
      <c r="I36" s="422"/>
      <c r="J36" s="422"/>
    </row>
    <row r="37" spans="1:10" ht="42" x14ac:dyDescent="0.25">
      <c r="A37" s="355"/>
      <c r="B37" s="355"/>
      <c r="C37" s="355"/>
      <c r="D37" s="251" t="s">
        <v>81</v>
      </c>
      <c r="E37" s="252" t="s">
        <v>82</v>
      </c>
      <c r="F37" s="65" t="s">
        <v>83</v>
      </c>
      <c r="G37" s="64" t="s">
        <v>15</v>
      </c>
      <c r="H37" s="355"/>
      <c r="I37" s="422"/>
      <c r="J37" s="422"/>
    </row>
    <row r="38" spans="1:10" ht="42" x14ac:dyDescent="0.25">
      <c r="A38" s="355" t="s">
        <v>84</v>
      </c>
      <c r="B38" s="355" t="s">
        <v>85</v>
      </c>
      <c r="C38" s="355" t="s">
        <v>86</v>
      </c>
      <c r="D38" s="252" t="s">
        <v>87</v>
      </c>
      <c r="E38" s="252" t="s">
        <v>88</v>
      </c>
      <c r="F38" s="64" t="s">
        <v>89</v>
      </c>
      <c r="G38" s="64" t="s">
        <v>15</v>
      </c>
      <c r="H38" s="355" t="s">
        <v>1342</v>
      </c>
      <c r="I38" s="422"/>
      <c r="J38" s="422"/>
    </row>
    <row r="39" spans="1:10" ht="42" x14ac:dyDescent="0.25">
      <c r="A39" s="355"/>
      <c r="B39" s="355"/>
      <c r="C39" s="355"/>
      <c r="D39" s="252" t="s">
        <v>91</v>
      </c>
      <c r="E39" s="252" t="s">
        <v>92</v>
      </c>
      <c r="F39" s="64" t="s">
        <v>93</v>
      </c>
      <c r="G39" s="64" t="s">
        <v>15</v>
      </c>
      <c r="H39" s="355"/>
      <c r="I39" s="422"/>
      <c r="J39" s="422"/>
    </row>
    <row r="40" spans="1:10" ht="42" x14ac:dyDescent="0.25">
      <c r="A40" s="355"/>
      <c r="B40" s="355"/>
      <c r="C40" s="355"/>
      <c r="D40" s="252" t="s">
        <v>94</v>
      </c>
      <c r="E40" s="252" t="s">
        <v>95</v>
      </c>
      <c r="F40" s="64" t="s">
        <v>96</v>
      </c>
      <c r="G40" s="64" t="s">
        <v>15</v>
      </c>
      <c r="H40" s="355"/>
      <c r="I40" s="422"/>
      <c r="J40" s="422"/>
    </row>
    <row r="41" spans="1:10" ht="56" x14ac:dyDescent="0.25">
      <c r="A41" s="355"/>
      <c r="B41" s="355"/>
      <c r="C41" s="355"/>
      <c r="D41" s="252" t="s">
        <v>97</v>
      </c>
      <c r="E41" s="252" t="s">
        <v>95</v>
      </c>
      <c r="F41" s="64" t="s">
        <v>98</v>
      </c>
      <c r="G41" s="64" t="s">
        <v>15</v>
      </c>
      <c r="H41" s="355"/>
      <c r="I41" s="422"/>
      <c r="J41" s="422"/>
    </row>
    <row r="42" spans="1:10" ht="42" x14ac:dyDescent="0.25">
      <c r="A42" s="355"/>
      <c r="B42" s="355" t="s">
        <v>99</v>
      </c>
      <c r="C42" s="355"/>
      <c r="D42" s="252" t="s">
        <v>100</v>
      </c>
      <c r="E42" s="252" t="s">
        <v>101</v>
      </c>
      <c r="F42" s="64" t="s">
        <v>102</v>
      </c>
      <c r="G42" s="64" t="s">
        <v>15</v>
      </c>
      <c r="H42" s="355" t="s">
        <v>1335</v>
      </c>
      <c r="I42" s="422"/>
      <c r="J42" s="422"/>
    </row>
    <row r="43" spans="1:10" ht="42" x14ac:dyDescent="0.25">
      <c r="A43" s="355"/>
      <c r="B43" s="355"/>
      <c r="C43" s="355"/>
      <c r="D43" s="252" t="s">
        <v>104</v>
      </c>
      <c r="E43" s="252" t="s">
        <v>101</v>
      </c>
      <c r="F43" s="64" t="s">
        <v>105</v>
      </c>
      <c r="G43" s="64" t="s">
        <v>15</v>
      </c>
      <c r="H43" s="355"/>
      <c r="I43" s="422"/>
      <c r="J43" s="422"/>
    </row>
    <row r="44" spans="1:10" ht="42" x14ac:dyDescent="0.25">
      <c r="A44" s="355"/>
      <c r="B44" s="355" t="s">
        <v>106</v>
      </c>
      <c r="C44" s="355"/>
      <c r="D44" s="252" t="s">
        <v>107</v>
      </c>
      <c r="E44" s="252" t="s">
        <v>108</v>
      </c>
      <c r="F44" s="64" t="s">
        <v>96</v>
      </c>
      <c r="G44" s="64" t="s">
        <v>15</v>
      </c>
      <c r="H44" s="355" t="s">
        <v>1335</v>
      </c>
      <c r="I44" s="422"/>
      <c r="J44" s="422"/>
    </row>
    <row r="45" spans="1:10" ht="42" x14ac:dyDescent="0.25">
      <c r="A45" s="355"/>
      <c r="B45" s="355"/>
      <c r="C45" s="355"/>
      <c r="D45" s="252" t="s">
        <v>109</v>
      </c>
      <c r="E45" s="252" t="s">
        <v>108</v>
      </c>
      <c r="F45" s="64" t="s">
        <v>110</v>
      </c>
      <c r="G45" s="64" t="s">
        <v>15</v>
      </c>
      <c r="H45" s="355"/>
      <c r="I45" s="422"/>
      <c r="J45" s="422"/>
    </row>
    <row r="46" spans="1:10" ht="42" x14ac:dyDescent="0.25">
      <c r="A46" s="355"/>
      <c r="B46" s="355"/>
      <c r="C46" s="355"/>
      <c r="D46" s="252" t="s">
        <v>111</v>
      </c>
      <c r="E46" s="252" t="s">
        <v>112</v>
      </c>
      <c r="F46" s="64" t="s">
        <v>14</v>
      </c>
      <c r="G46" s="64" t="s">
        <v>15</v>
      </c>
      <c r="H46" s="355"/>
      <c r="I46" s="422"/>
      <c r="J46" s="422"/>
    </row>
    <row r="47" spans="1:10" ht="42" x14ac:dyDescent="0.25">
      <c r="A47" s="355"/>
      <c r="B47" s="355"/>
      <c r="C47" s="355"/>
      <c r="D47" s="252" t="s">
        <v>113</v>
      </c>
      <c r="E47" s="252" t="s">
        <v>108</v>
      </c>
      <c r="F47" s="64" t="s">
        <v>14</v>
      </c>
      <c r="G47" s="64" t="s">
        <v>15</v>
      </c>
      <c r="H47" s="355"/>
      <c r="I47" s="422"/>
      <c r="J47" s="422"/>
    </row>
    <row r="48" spans="1:10" ht="56" x14ac:dyDescent="0.25">
      <c r="A48" s="355"/>
      <c r="B48" s="355"/>
      <c r="C48" s="355"/>
      <c r="D48" s="252" t="s">
        <v>114</v>
      </c>
      <c r="E48" s="252" t="s">
        <v>115</v>
      </c>
      <c r="F48" s="64" t="s">
        <v>27</v>
      </c>
      <c r="G48" s="64" t="s">
        <v>15</v>
      </c>
      <c r="H48" s="355"/>
      <c r="I48" s="422"/>
      <c r="J48" s="422"/>
    </row>
    <row r="49" spans="1:10" ht="42" x14ac:dyDescent="0.25">
      <c r="A49" s="355"/>
      <c r="B49" s="355"/>
      <c r="C49" s="355"/>
      <c r="D49" s="252" t="s">
        <v>116</v>
      </c>
      <c r="E49" s="252" t="s">
        <v>108</v>
      </c>
      <c r="F49" s="64" t="s">
        <v>14</v>
      </c>
      <c r="G49" s="64" t="s">
        <v>15</v>
      </c>
      <c r="H49" s="355"/>
      <c r="I49" s="422"/>
      <c r="J49" s="422"/>
    </row>
    <row r="50" spans="1:10" customFormat="1" ht="42" x14ac:dyDescent="0.25">
      <c r="A50" s="347" t="s">
        <v>117</v>
      </c>
      <c r="B50" s="347" t="s">
        <v>118</v>
      </c>
      <c r="C50" s="345" t="s">
        <v>119</v>
      </c>
      <c r="D50" s="66" t="s">
        <v>120</v>
      </c>
      <c r="E50" s="66" t="s">
        <v>121</v>
      </c>
      <c r="F50" s="345" t="s">
        <v>122</v>
      </c>
      <c r="G50" s="67" t="s">
        <v>123</v>
      </c>
      <c r="H50" s="356" t="s">
        <v>1335</v>
      </c>
      <c r="I50" s="345"/>
      <c r="J50" s="345"/>
    </row>
    <row r="51" spans="1:10" customFormat="1" ht="42" x14ac:dyDescent="0.25">
      <c r="A51" s="347"/>
      <c r="B51" s="347"/>
      <c r="C51" s="345"/>
      <c r="D51" s="66" t="s">
        <v>125</v>
      </c>
      <c r="E51" s="66" t="s">
        <v>121</v>
      </c>
      <c r="F51" s="345"/>
      <c r="G51" s="67" t="s">
        <v>123</v>
      </c>
      <c r="H51" s="357"/>
      <c r="I51" s="345"/>
      <c r="J51" s="345"/>
    </row>
    <row r="52" spans="1:10" customFormat="1" ht="42" x14ac:dyDescent="0.25">
      <c r="A52" s="347"/>
      <c r="B52" s="347"/>
      <c r="C52" s="345"/>
      <c r="D52" s="66" t="s">
        <v>126</v>
      </c>
      <c r="E52" s="66" t="s">
        <v>121</v>
      </c>
      <c r="F52" s="345"/>
      <c r="G52" s="67" t="s">
        <v>123</v>
      </c>
      <c r="H52" s="357"/>
      <c r="I52" s="345"/>
      <c r="J52" s="345"/>
    </row>
    <row r="53" spans="1:10" customFormat="1" ht="42" x14ac:dyDescent="0.25">
      <c r="A53" s="347"/>
      <c r="B53" s="347"/>
      <c r="C53" s="345"/>
      <c r="D53" s="66" t="s">
        <v>127</v>
      </c>
      <c r="E53" s="66" t="s">
        <v>121</v>
      </c>
      <c r="F53" s="345"/>
      <c r="G53" s="67" t="s">
        <v>123</v>
      </c>
      <c r="H53" s="357"/>
      <c r="I53" s="345"/>
      <c r="J53" s="345"/>
    </row>
    <row r="54" spans="1:10" customFormat="1" ht="42" x14ac:dyDescent="0.25">
      <c r="A54" s="347"/>
      <c r="B54" s="347" t="s">
        <v>128</v>
      </c>
      <c r="C54" s="345"/>
      <c r="D54" s="66" t="s">
        <v>129</v>
      </c>
      <c r="E54" s="66" t="s">
        <v>121</v>
      </c>
      <c r="F54" s="345"/>
      <c r="G54" s="67" t="s">
        <v>123</v>
      </c>
      <c r="H54" s="357"/>
      <c r="I54" s="345"/>
      <c r="J54" s="345"/>
    </row>
    <row r="55" spans="1:10" customFormat="1" ht="42" x14ac:dyDescent="0.25">
      <c r="A55" s="347"/>
      <c r="B55" s="347"/>
      <c r="C55" s="345"/>
      <c r="D55" s="66" t="s">
        <v>130</v>
      </c>
      <c r="E55" s="66" t="s">
        <v>121</v>
      </c>
      <c r="F55" s="345"/>
      <c r="G55" s="67" t="s">
        <v>123</v>
      </c>
      <c r="H55" s="357"/>
      <c r="I55" s="345"/>
      <c r="J55" s="345"/>
    </row>
    <row r="56" spans="1:10" customFormat="1" ht="42" x14ac:dyDescent="0.25">
      <c r="A56" s="347"/>
      <c r="B56" s="347"/>
      <c r="C56" s="345"/>
      <c r="D56" s="66" t="s">
        <v>131</v>
      </c>
      <c r="E56" s="66" t="s">
        <v>121</v>
      </c>
      <c r="F56" s="345"/>
      <c r="G56" s="67" t="s">
        <v>123</v>
      </c>
      <c r="H56" s="357"/>
      <c r="I56" s="345"/>
      <c r="J56" s="345"/>
    </row>
    <row r="57" spans="1:10" customFormat="1" ht="42" x14ac:dyDescent="0.25">
      <c r="A57" s="347"/>
      <c r="B57" s="347" t="s">
        <v>132</v>
      </c>
      <c r="C57" s="345"/>
      <c r="D57" s="66" t="s">
        <v>133</v>
      </c>
      <c r="E57" s="66" t="s">
        <v>121</v>
      </c>
      <c r="F57" s="345"/>
      <c r="G57" s="67" t="s">
        <v>123</v>
      </c>
      <c r="H57" s="357"/>
      <c r="I57" s="345"/>
      <c r="J57" s="345"/>
    </row>
    <row r="58" spans="1:10" customFormat="1" ht="42" x14ac:dyDescent="0.25">
      <c r="A58" s="347"/>
      <c r="B58" s="347"/>
      <c r="C58" s="345"/>
      <c r="D58" s="66" t="s">
        <v>127</v>
      </c>
      <c r="E58" s="66" t="s">
        <v>121</v>
      </c>
      <c r="F58" s="345"/>
      <c r="G58" s="67" t="s">
        <v>123</v>
      </c>
      <c r="H58" s="358"/>
      <c r="I58" s="345"/>
      <c r="J58" s="345"/>
    </row>
    <row r="59" spans="1:10" customFormat="1" x14ac:dyDescent="0.25">
      <c r="A59" s="348" t="s">
        <v>134</v>
      </c>
      <c r="B59" s="351" t="s">
        <v>135</v>
      </c>
      <c r="C59" s="345" t="s">
        <v>136</v>
      </c>
      <c r="D59" s="68" t="s">
        <v>137</v>
      </c>
      <c r="E59" s="348" t="s">
        <v>138</v>
      </c>
      <c r="F59" s="345" t="s">
        <v>139</v>
      </c>
      <c r="G59" s="345"/>
      <c r="H59" s="345"/>
      <c r="I59" s="345"/>
      <c r="J59" s="345"/>
    </row>
    <row r="60" spans="1:10" customFormat="1" ht="28" x14ac:dyDescent="0.25">
      <c r="A60" s="348"/>
      <c r="B60" s="351"/>
      <c r="C60" s="345"/>
      <c r="D60" s="68" t="s">
        <v>140</v>
      </c>
      <c r="E60" s="348"/>
      <c r="F60" s="345"/>
      <c r="G60" s="345"/>
      <c r="H60" s="345"/>
      <c r="I60" s="345"/>
      <c r="J60" s="345"/>
    </row>
    <row r="61" spans="1:10" customFormat="1" ht="28" x14ac:dyDescent="0.25">
      <c r="A61" s="348"/>
      <c r="B61" s="351"/>
      <c r="C61" s="345"/>
      <c r="D61" s="68" t="s">
        <v>141</v>
      </c>
      <c r="E61" s="348"/>
      <c r="F61" s="345"/>
      <c r="G61" s="345"/>
      <c r="H61" s="345"/>
      <c r="I61" s="345"/>
      <c r="J61" s="345"/>
    </row>
    <row r="62" spans="1:10" customFormat="1" ht="28" x14ac:dyDescent="0.25">
      <c r="A62" s="348"/>
      <c r="B62" s="351"/>
      <c r="C62" s="345"/>
      <c r="D62" s="68" t="s">
        <v>142</v>
      </c>
      <c r="E62" s="348"/>
      <c r="F62" s="345"/>
      <c r="G62" s="345"/>
      <c r="H62" s="345"/>
      <c r="I62" s="345"/>
      <c r="J62" s="345"/>
    </row>
    <row r="63" spans="1:10" customFormat="1" ht="28" x14ac:dyDescent="0.25">
      <c r="A63" s="348"/>
      <c r="B63" s="351"/>
      <c r="C63" s="345"/>
      <c r="D63" s="68" t="s">
        <v>143</v>
      </c>
      <c r="E63" s="348"/>
      <c r="F63" s="345"/>
      <c r="G63" s="345"/>
      <c r="H63" s="345"/>
      <c r="I63" s="345"/>
      <c r="J63" s="345"/>
    </row>
    <row r="64" spans="1:10" customFormat="1" x14ac:dyDescent="0.25">
      <c r="A64" s="348"/>
      <c r="B64" s="351"/>
      <c r="C64" s="345"/>
      <c r="D64" s="68" t="s">
        <v>144</v>
      </c>
      <c r="E64" s="348"/>
      <c r="F64" s="345"/>
      <c r="G64" s="345"/>
      <c r="H64" s="345"/>
      <c r="I64" s="345"/>
      <c r="J64" s="345"/>
    </row>
    <row r="65" spans="1:10" customFormat="1" ht="28" x14ac:dyDescent="0.25">
      <c r="A65" s="348"/>
      <c r="B65" s="348" t="s">
        <v>145</v>
      </c>
      <c r="C65" s="345"/>
      <c r="D65" s="59" t="s">
        <v>146</v>
      </c>
      <c r="E65" s="348" t="s">
        <v>147</v>
      </c>
      <c r="F65" s="345"/>
      <c r="G65" s="345"/>
      <c r="H65" s="345"/>
      <c r="I65" s="345"/>
      <c r="J65" s="345"/>
    </row>
    <row r="66" spans="1:10" customFormat="1" ht="28" x14ac:dyDescent="0.25">
      <c r="A66" s="348"/>
      <c r="B66" s="348"/>
      <c r="C66" s="345"/>
      <c r="D66" s="59" t="s">
        <v>148</v>
      </c>
      <c r="E66" s="348"/>
      <c r="F66" s="345"/>
      <c r="G66" s="345"/>
      <c r="H66" s="345"/>
      <c r="I66" s="345"/>
      <c r="J66" s="345"/>
    </row>
    <row r="67" spans="1:10" customFormat="1" x14ac:dyDescent="0.25">
      <c r="A67" s="348"/>
      <c r="B67" s="348"/>
      <c r="C67" s="345"/>
      <c r="D67" s="59" t="s">
        <v>149</v>
      </c>
      <c r="E67" s="348"/>
      <c r="F67" s="345"/>
      <c r="G67" s="345"/>
      <c r="H67" s="345"/>
      <c r="I67" s="345"/>
      <c r="J67" s="345"/>
    </row>
    <row r="68" spans="1:10" customFormat="1" ht="28" x14ac:dyDescent="0.25">
      <c r="A68" s="348"/>
      <c r="B68" s="348"/>
      <c r="C68" s="345"/>
      <c r="D68" s="59" t="s">
        <v>150</v>
      </c>
      <c r="E68" s="348"/>
      <c r="F68" s="345"/>
      <c r="G68" s="345"/>
      <c r="H68" s="345"/>
      <c r="I68" s="345"/>
      <c r="J68" s="345"/>
    </row>
    <row r="69" spans="1:10" customFormat="1" ht="42" x14ac:dyDescent="0.25">
      <c r="A69" s="348"/>
      <c r="B69" s="348" t="s">
        <v>151</v>
      </c>
      <c r="C69" s="345"/>
      <c r="D69" s="59" t="s">
        <v>152</v>
      </c>
      <c r="E69" s="348" t="s">
        <v>147</v>
      </c>
      <c r="F69" s="345"/>
      <c r="G69" s="345"/>
      <c r="H69" s="345"/>
      <c r="I69" s="345"/>
      <c r="J69" s="345"/>
    </row>
    <row r="70" spans="1:10" customFormat="1" ht="28" x14ac:dyDescent="0.25">
      <c r="A70" s="348"/>
      <c r="B70" s="348"/>
      <c r="C70" s="345"/>
      <c r="D70" s="59" t="s">
        <v>153</v>
      </c>
      <c r="E70" s="348"/>
      <c r="F70" s="345"/>
      <c r="G70" s="345"/>
      <c r="H70" s="345"/>
      <c r="I70" s="345"/>
      <c r="J70" s="345"/>
    </row>
    <row r="71" spans="1:10" customFormat="1" x14ac:dyDescent="0.25">
      <c r="A71" s="348"/>
      <c r="B71" s="349" t="s">
        <v>154</v>
      </c>
      <c r="C71" s="345"/>
      <c r="D71" s="69" t="s">
        <v>155</v>
      </c>
      <c r="E71" s="349" t="s">
        <v>156</v>
      </c>
      <c r="F71" s="345"/>
      <c r="G71" s="345"/>
      <c r="H71" s="345"/>
      <c r="I71" s="345"/>
      <c r="J71" s="345"/>
    </row>
    <row r="72" spans="1:10" customFormat="1" x14ac:dyDescent="0.25">
      <c r="A72" s="348"/>
      <c r="B72" s="349"/>
      <c r="C72" s="345"/>
      <c r="D72" s="69" t="s">
        <v>157</v>
      </c>
      <c r="E72" s="349"/>
      <c r="F72" s="345"/>
      <c r="G72" s="345"/>
      <c r="H72" s="345"/>
      <c r="I72" s="345"/>
      <c r="J72" s="345"/>
    </row>
    <row r="73" spans="1:10" customFormat="1" ht="28" x14ac:dyDescent="0.25">
      <c r="A73" s="348"/>
      <c r="B73" s="349"/>
      <c r="C73" s="345"/>
      <c r="D73" s="69" t="s">
        <v>158</v>
      </c>
      <c r="E73" s="349"/>
      <c r="F73" s="345"/>
      <c r="G73" s="345"/>
      <c r="H73" s="345"/>
      <c r="I73" s="345"/>
      <c r="J73" s="345"/>
    </row>
    <row r="74" spans="1:10" customFormat="1" x14ac:dyDescent="0.25">
      <c r="A74" s="348"/>
      <c r="B74" s="349"/>
      <c r="C74" s="345"/>
      <c r="D74" s="69" t="s">
        <v>159</v>
      </c>
      <c r="E74" s="349"/>
      <c r="F74" s="345"/>
      <c r="G74" s="345"/>
      <c r="H74" s="345"/>
      <c r="I74" s="345"/>
      <c r="J74" s="345"/>
    </row>
    <row r="75" spans="1:10" customFormat="1" ht="15" x14ac:dyDescent="0.25">
      <c r="A75" s="348"/>
      <c r="B75" s="352" t="s">
        <v>160</v>
      </c>
      <c r="C75" s="345"/>
      <c r="D75" s="70" t="s">
        <v>161</v>
      </c>
      <c r="E75" s="354" t="s">
        <v>147</v>
      </c>
      <c r="F75" s="345"/>
      <c r="G75" s="345"/>
      <c r="H75" s="345"/>
      <c r="I75" s="345"/>
      <c r="J75" s="345"/>
    </row>
    <row r="76" spans="1:10" customFormat="1" ht="15" x14ac:dyDescent="0.25">
      <c r="A76" s="348"/>
      <c r="B76" s="352"/>
      <c r="C76" s="345"/>
      <c r="D76" s="70" t="s">
        <v>162</v>
      </c>
      <c r="E76" s="354"/>
      <c r="F76" s="345"/>
      <c r="G76" s="345"/>
      <c r="H76" s="345"/>
      <c r="I76" s="345"/>
      <c r="J76" s="345"/>
    </row>
    <row r="77" spans="1:10" customFormat="1" ht="28" x14ac:dyDescent="0.25">
      <c r="A77" s="349" t="s">
        <v>163</v>
      </c>
      <c r="B77" s="348" t="s">
        <v>164</v>
      </c>
      <c r="C77" s="345" t="s">
        <v>136</v>
      </c>
      <c r="D77" s="59" t="s">
        <v>165</v>
      </c>
      <c r="E77" s="59" t="s">
        <v>166</v>
      </c>
      <c r="F77" s="345"/>
      <c r="G77" s="345"/>
      <c r="H77" s="345"/>
      <c r="I77" s="345"/>
      <c r="J77" s="345"/>
    </row>
    <row r="78" spans="1:10" customFormat="1" ht="42" x14ac:dyDescent="0.25">
      <c r="A78" s="349"/>
      <c r="B78" s="348"/>
      <c r="C78" s="345"/>
      <c r="D78" s="59" t="s">
        <v>167</v>
      </c>
      <c r="E78" s="59" t="s">
        <v>168</v>
      </c>
      <c r="F78" s="345"/>
      <c r="G78" s="345"/>
      <c r="H78" s="345"/>
      <c r="I78" s="345"/>
      <c r="J78" s="345"/>
    </row>
    <row r="79" spans="1:10" customFormat="1" ht="28" x14ac:dyDescent="0.25">
      <c r="A79" s="349"/>
      <c r="B79" s="348" t="s">
        <v>169</v>
      </c>
      <c r="C79" s="345"/>
      <c r="D79" s="59" t="s">
        <v>170</v>
      </c>
      <c r="E79" s="59" t="s">
        <v>171</v>
      </c>
      <c r="F79" s="345"/>
      <c r="G79" s="345"/>
      <c r="H79" s="345"/>
      <c r="I79" s="345"/>
      <c r="J79" s="345"/>
    </row>
    <row r="80" spans="1:10" customFormat="1" ht="42" x14ac:dyDescent="0.25">
      <c r="A80" s="349"/>
      <c r="B80" s="348"/>
      <c r="C80" s="345"/>
      <c r="D80" s="59" t="s">
        <v>172</v>
      </c>
      <c r="E80" s="59" t="s">
        <v>173</v>
      </c>
      <c r="F80" s="345"/>
      <c r="G80" s="345"/>
      <c r="H80" s="345"/>
      <c r="I80" s="345"/>
      <c r="J80" s="345"/>
    </row>
    <row r="81" spans="1:10" customFormat="1" x14ac:dyDescent="0.25">
      <c r="A81" s="349"/>
      <c r="B81" s="348"/>
      <c r="C81" s="345"/>
      <c r="D81" s="59" t="s">
        <v>162</v>
      </c>
      <c r="E81" s="59" t="s">
        <v>174</v>
      </c>
      <c r="F81" s="345"/>
      <c r="G81" s="345"/>
      <c r="H81" s="345"/>
      <c r="I81" s="345"/>
      <c r="J81" s="345"/>
    </row>
    <row r="82" spans="1:10" customFormat="1" ht="28" x14ac:dyDescent="0.25">
      <c r="A82" s="349"/>
      <c r="B82" s="61" t="s">
        <v>175</v>
      </c>
      <c r="C82" s="345"/>
      <c r="D82" s="61" t="s">
        <v>176</v>
      </c>
      <c r="E82" s="61" t="s">
        <v>166</v>
      </c>
      <c r="F82" s="345"/>
      <c r="G82" s="345"/>
      <c r="H82" s="345"/>
      <c r="I82" s="345"/>
      <c r="J82" s="345"/>
    </row>
    <row r="83" spans="1:10" customFormat="1" ht="28" x14ac:dyDescent="0.25">
      <c r="A83" s="349"/>
      <c r="B83" s="349" t="s">
        <v>177</v>
      </c>
      <c r="C83" s="345"/>
      <c r="D83" s="69" t="s">
        <v>178</v>
      </c>
      <c r="E83" s="349" t="s">
        <v>179</v>
      </c>
      <c r="F83" s="345"/>
      <c r="G83" s="345"/>
      <c r="H83" s="345"/>
      <c r="I83" s="345"/>
      <c r="J83" s="345"/>
    </row>
    <row r="84" spans="1:10" customFormat="1" ht="28" x14ac:dyDescent="0.25">
      <c r="A84" s="349"/>
      <c r="B84" s="349"/>
      <c r="C84" s="345"/>
      <c r="D84" s="69" t="s">
        <v>180</v>
      </c>
      <c r="E84" s="349"/>
      <c r="F84" s="345"/>
      <c r="G84" s="345"/>
      <c r="H84" s="345"/>
      <c r="I84" s="345"/>
      <c r="J84" s="345"/>
    </row>
    <row r="85" spans="1:10" customFormat="1" x14ac:dyDescent="0.25">
      <c r="A85" s="350" t="s">
        <v>181</v>
      </c>
      <c r="B85" s="353" t="s">
        <v>182</v>
      </c>
      <c r="C85" s="345" t="s">
        <v>136</v>
      </c>
      <c r="D85" s="61" t="s">
        <v>183</v>
      </c>
      <c r="E85" s="349" t="s">
        <v>184</v>
      </c>
      <c r="F85" s="345"/>
      <c r="G85" s="345"/>
      <c r="H85" s="345"/>
      <c r="I85" s="345"/>
      <c r="J85" s="345"/>
    </row>
    <row r="86" spans="1:10" customFormat="1" x14ac:dyDescent="0.25">
      <c r="A86" s="350"/>
      <c r="B86" s="353"/>
      <c r="C86" s="345"/>
      <c r="D86" s="61" t="s">
        <v>185</v>
      </c>
      <c r="E86" s="349"/>
      <c r="F86" s="345"/>
      <c r="G86" s="345"/>
      <c r="H86" s="345"/>
      <c r="I86" s="345"/>
      <c r="J86" s="345"/>
    </row>
    <row r="87" spans="1:10" customFormat="1" ht="28" x14ac:dyDescent="0.25">
      <c r="A87" s="350"/>
      <c r="B87" s="353"/>
      <c r="C87" s="345"/>
      <c r="D87" s="61" t="s">
        <v>186</v>
      </c>
      <c r="E87" s="349"/>
      <c r="F87" s="345"/>
      <c r="G87" s="345"/>
      <c r="H87" s="345"/>
      <c r="I87" s="345"/>
      <c r="J87" s="345"/>
    </row>
    <row r="88" spans="1:10" customFormat="1" x14ac:dyDescent="0.25">
      <c r="A88" s="350"/>
      <c r="B88" s="353"/>
      <c r="C88" s="345"/>
      <c r="D88" s="61" t="s">
        <v>187</v>
      </c>
      <c r="E88" s="349"/>
      <c r="F88" s="345"/>
      <c r="G88" s="345"/>
      <c r="H88" s="345"/>
      <c r="I88" s="345"/>
      <c r="J88" s="345"/>
    </row>
    <row r="89" spans="1:10" customFormat="1" x14ac:dyDescent="0.25">
      <c r="A89" s="350"/>
      <c r="B89" s="353" t="s">
        <v>188</v>
      </c>
      <c r="C89" s="345"/>
      <c r="D89" s="61" t="s">
        <v>40</v>
      </c>
      <c r="E89" s="349" t="s">
        <v>189</v>
      </c>
      <c r="F89" s="345"/>
      <c r="G89" s="345"/>
      <c r="H89" s="345"/>
      <c r="I89" s="345"/>
      <c r="J89" s="345"/>
    </row>
    <row r="90" spans="1:10" customFormat="1" x14ac:dyDescent="0.25">
      <c r="A90" s="350"/>
      <c r="B90" s="353"/>
      <c r="C90" s="345"/>
      <c r="D90" s="61" t="s">
        <v>190</v>
      </c>
      <c r="E90" s="349"/>
      <c r="F90" s="345"/>
      <c r="G90" s="345"/>
      <c r="H90" s="345"/>
      <c r="I90" s="345"/>
      <c r="J90" s="345"/>
    </row>
    <row r="91" spans="1:10" customFormat="1" ht="28" x14ac:dyDescent="0.25">
      <c r="A91" s="350"/>
      <c r="B91" s="353" t="s">
        <v>191</v>
      </c>
      <c r="C91" s="345"/>
      <c r="D91" s="61" t="s">
        <v>192</v>
      </c>
      <c r="E91" s="349" t="s">
        <v>189</v>
      </c>
      <c r="F91" s="345"/>
      <c r="G91" s="345"/>
      <c r="H91" s="345"/>
      <c r="I91" s="345"/>
      <c r="J91" s="345"/>
    </row>
    <row r="92" spans="1:10" customFormat="1" ht="28" x14ac:dyDescent="0.25">
      <c r="A92" s="350"/>
      <c r="B92" s="353"/>
      <c r="C92" s="345"/>
      <c r="D92" s="61" t="s">
        <v>193</v>
      </c>
      <c r="E92" s="349"/>
      <c r="F92" s="345"/>
      <c r="G92" s="345"/>
      <c r="H92" s="345"/>
      <c r="I92" s="345"/>
      <c r="J92" s="345"/>
    </row>
    <row r="93" spans="1:10" customFormat="1" ht="28" x14ac:dyDescent="0.25">
      <c r="A93" s="350"/>
      <c r="B93" s="353"/>
      <c r="C93" s="345"/>
      <c r="D93" s="61" t="s">
        <v>194</v>
      </c>
      <c r="E93" s="349"/>
      <c r="F93" s="345"/>
      <c r="G93" s="345"/>
      <c r="H93" s="345"/>
      <c r="I93" s="345"/>
      <c r="J93" s="345"/>
    </row>
    <row r="94" spans="1:10" customFormat="1" x14ac:dyDescent="0.25">
      <c r="A94" s="350"/>
      <c r="B94" s="353"/>
      <c r="C94" s="345"/>
      <c r="D94" s="61" t="s">
        <v>190</v>
      </c>
      <c r="E94" s="349"/>
      <c r="F94" s="345"/>
      <c r="G94" s="345"/>
      <c r="H94" s="345"/>
      <c r="I94" s="345"/>
      <c r="J94" s="345"/>
    </row>
    <row r="95" spans="1:10" customFormat="1" ht="28" x14ac:dyDescent="0.25">
      <c r="A95" s="350"/>
      <c r="B95" s="61" t="s">
        <v>195</v>
      </c>
      <c r="C95" s="345"/>
      <c r="D95" s="61" t="s">
        <v>196</v>
      </c>
      <c r="E95" s="69" t="s">
        <v>197</v>
      </c>
      <c r="F95" s="345"/>
      <c r="G95" s="345"/>
      <c r="H95" s="345"/>
      <c r="I95" s="345"/>
      <c r="J95" s="345"/>
    </row>
    <row r="96" spans="1:10" customFormat="1" ht="28" x14ac:dyDescent="0.25">
      <c r="A96" s="350"/>
      <c r="B96" s="61" t="s">
        <v>198</v>
      </c>
      <c r="C96" s="345"/>
      <c r="D96" s="61" t="s">
        <v>199</v>
      </c>
      <c r="E96" s="69" t="s">
        <v>197</v>
      </c>
      <c r="F96" s="345"/>
      <c r="G96" s="345"/>
      <c r="H96" s="345"/>
      <c r="I96" s="345"/>
      <c r="J96" s="345"/>
    </row>
    <row r="97" spans="1:10" x14ac:dyDescent="0.25">
      <c r="A97" s="422" t="s">
        <v>200</v>
      </c>
      <c r="B97" s="422"/>
      <c r="C97" s="422"/>
      <c r="D97" s="422"/>
      <c r="E97" s="422"/>
      <c r="F97" s="422"/>
      <c r="G97" s="422"/>
      <c r="H97" s="422"/>
      <c r="I97" s="422"/>
      <c r="J97" s="422"/>
    </row>
    <row r="98" spans="1:10" x14ac:dyDescent="0.25">
      <c r="A98" s="346" t="s">
        <v>201</v>
      </c>
      <c r="B98" s="346"/>
      <c r="C98" s="346"/>
      <c r="D98" s="346"/>
      <c r="E98" s="346"/>
      <c r="F98" s="346"/>
      <c r="G98" s="346"/>
      <c r="H98" s="346"/>
      <c r="I98" s="346"/>
      <c r="J98" s="346"/>
    </row>
  </sheetData>
  <mergeCells count="95">
    <mergeCell ref="I3:J5"/>
    <mergeCell ref="I6:J7"/>
    <mergeCell ref="I8:J9"/>
    <mergeCell ref="I10:J11"/>
    <mergeCell ref="I12:J13"/>
    <mergeCell ref="I42:J43"/>
    <mergeCell ref="I44:J49"/>
    <mergeCell ref="F59:H96"/>
    <mergeCell ref="I59:J76"/>
    <mergeCell ref="I77:J84"/>
    <mergeCell ref="I85:J96"/>
    <mergeCell ref="I50:J53"/>
    <mergeCell ref="I54:J56"/>
    <mergeCell ref="I57:J58"/>
    <mergeCell ref="I15:I25"/>
    <mergeCell ref="I34:I37"/>
    <mergeCell ref="J15:J25"/>
    <mergeCell ref="J34:J37"/>
    <mergeCell ref="I38:J41"/>
    <mergeCell ref="I27:J30"/>
    <mergeCell ref="I31:J33"/>
    <mergeCell ref="F50:F58"/>
    <mergeCell ref="H3:H5"/>
    <mergeCell ref="H6:H7"/>
    <mergeCell ref="H8:H9"/>
    <mergeCell ref="H10:H11"/>
    <mergeCell ref="H12:H13"/>
    <mergeCell ref="H15:H25"/>
    <mergeCell ref="H27:H37"/>
    <mergeCell ref="H38:H41"/>
    <mergeCell ref="H42:H43"/>
    <mergeCell ref="H44:H49"/>
    <mergeCell ref="H50:H58"/>
    <mergeCell ref="E75:E76"/>
    <mergeCell ref="E83:E84"/>
    <mergeCell ref="E85:E88"/>
    <mergeCell ref="E89:E90"/>
    <mergeCell ref="E91:E94"/>
    <mergeCell ref="D22:D23"/>
    <mergeCell ref="E59:E64"/>
    <mergeCell ref="E65:E68"/>
    <mergeCell ref="E69:E70"/>
    <mergeCell ref="E71:E74"/>
    <mergeCell ref="B85:B88"/>
    <mergeCell ref="B89:B90"/>
    <mergeCell ref="B91:B94"/>
    <mergeCell ref="C3:C5"/>
    <mergeCell ref="C6:C7"/>
    <mergeCell ref="C8:C9"/>
    <mergeCell ref="C10:C11"/>
    <mergeCell ref="C12:C13"/>
    <mergeCell ref="C15:C25"/>
    <mergeCell ref="C27:C37"/>
    <mergeCell ref="C38:C49"/>
    <mergeCell ref="C50:C58"/>
    <mergeCell ref="C59:C76"/>
    <mergeCell ref="C77:C84"/>
    <mergeCell ref="C85:C96"/>
    <mergeCell ref="B71:B74"/>
    <mergeCell ref="B75:B76"/>
    <mergeCell ref="B77:B78"/>
    <mergeCell ref="B79:B81"/>
    <mergeCell ref="B83:B84"/>
    <mergeCell ref="A98:J98"/>
    <mergeCell ref="A3:A13"/>
    <mergeCell ref="A14:A25"/>
    <mergeCell ref="A26:A37"/>
    <mergeCell ref="A38:A49"/>
    <mergeCell ref="A50:A58"/>
    <mergeCell ref="A59:A76"/>
    <mergeCell ref="A77:A84"/>
    <mergeCell ref="A85:A96"/>
    <mergeCell ref="B3:B5"/>
    <mergeCell ref="B6:B7"/>
    <mergeCell ref="B8:B9"/>
    <mergeCell ref="B10:B11"/>
    <mergeCell ref="B12:B13"/>
    <mergeCell ref="B15:B25"/>
    <mergeCell ref="B27:B30"/>
    <mergeCell ref="A1:J1"/>
    <mergeCell ref="I2:J2"/>
    <mergeCell ref="I14:J14"/>
    <mergeCell ref="I26:J26"/>
    <mergeCell ref="A97:J97"/>
    <mergeCell ref="B31:B33"/>
    <mergeCell ref="B34:B37"/>
    <mergeCell ref="B38:B41"/>
    <mergeCell ref="B42:B43"/>
    <mergeCell ref="B44:B49"/>
    <mergeCell ref="B50:B53"/>
    <mergeCell ref="B54:B56"/>
    <mergeCell ref="B57:B58"/>
    <mergeCell ref="B59:B64"/>
    <mergeCell ref="B65:B68"/>
    <mergeCell ref="B69:B70"/>
  </mergeCells>
  <phoneticPr fontId="45" type="noConversion"/>
  <pageMargins left="0.74803149606299202" right="0.74803149606299202" top="0.98425196850393704" bottom="0.98425196850393704" header="0.511811023622047" footer="0.511811023622047"/>
  <pageSetup paperSize="9" scale="85"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I15"/>
  <sheetViews>
    <sheetView workbookViewId="0">
      <selection activeCell="H3" sqref="H3:H5"/>
    </sheetView>
  </sheetViews>
  <sheetFormatPr defaultColWidth="9" defaultRowHeight="14" x14ac:dyDescent="0.25"/>
  <sheetData>
    <row r="1" spans="1:9" x14ac:dyDescent="0.25">
      <c r="A1" s="423" t="s">
        <v>1343</v>
      </c>
      <c r="B1" s="424"/>
      <c r="C1" s="424"/>
      <c r="D1" s="424"/>
      <c r="E1" s="424"/>
      <c r="F1" s="424"/>
      <c r="G1" s="424"/>
      <c r="H1" s="424"/>
      <c r="I1" s="424"/>
    </row>
    <row r="2" spans="1:9" x14ac:dyDescent="0.25">
      <c r="A2" s="63" t="s">
        <v>204</v>
      </c>
      <c r="B2" s="63" t="s">
        <v>552</v>
      </c>
      <c r="C2" s="63" t="s">
        <v>206</v>
      </c>
      <c r="D2" s="63" t="s">
        <v>207</v>
      </c>
      <c r="E2" s="63" t="s">
        <v>208</v>
      </c>
      <c r="F2" s="63" t="s">
        <v>209</v>
      </c>
      <c r="G2" s="63" t="s">
        <v>210</v>
      </c>
      <c r="H2" s="63" t="s">
        <v>211</v>
      </c>
      <c r="I2" s="63" t="s">
        <v>212</v>
      </c>
    </row>
    <row r="3" spans="1:9" ht="28" x14ac:dyDescent="0.25">
      <c r="A3" s="63">
        <v>1</v>
      </c>
      <c r="B3" s="63" t="s">
        <v>1344</v>
      </c>
      <c r="C3" s="63" t="s">
        <v>1345</v>
      </c>
      <c r="D3" s="63" t="s">
        <v>215</v>
      </c>
      <c r="E3" s="63">
        <v>96.32</v>
      </c>
      <c r="F3" s="63">
        <v>6</v>
      </c>
      <c r="G3" s="63">
        <v>10</v>
      </c>
      <c r="H3" s="63" t="s">
        <v>216</v>
      </c>
      <c r="I3" s="63">
        <v>30</v>
      </c>
    </row>
    <row r="4" spans="1:9" ht="28" x14ac:dyDescent="0.25">
      <c r="A4" s="63">
        <v>2</v>
      </c>
      <c r="B4" s="63" t="s">
        <v>1344</v>
      </c>
      <c r="C4" s="63" t="s">
        <v>1346</v>
      </c>
      <c r="D4" s="63" t="s">
        <v>215</v>
      </c>
      <c r="E4" s="63">
        <v>96.32</v>
      </c>
      <c r="F4" s="63">
        <v>3</v>
      </c>
      <c r="G4" s="63">
        <v>4</v>
      </c>
      <c r="H4" s="63" t="s">
        <v>216</v>
      </c>
      <c r="I4" s="63">
        <v>12</v>
      </c>
    </row>
    <row r="5" spans="1:9" ht="29" x14ac:dyDescent="0.25">
      <c r="A5" s="63">
        <v>3</v>
      </c>
      <c r="B5" s="63" t="s">
        <v>1347</v>
      </c>
      <c r="C5" s="63" t="s">
        <v>1348</v>
      </c>
      <c r="D5" s="63" t="s">
        <v>1116</v>
      </c>
      <c r="E5" s="63">
        <v>112.56</v>
      </c>
      <c r="F5" s="63">
        <v>6</v>
      </c>
      <c r="G5" s="63">
        <v>12</v>
      </c>
      <c r="H5" s="63" t="s">
        <v>216</v>
      </c>
      <c r="I5" s="63">
        <v>36</v>
      </c>
    </row>
    <row r="6" spans="1:9" ht="57" x14ac:dyDescent="0.25">
      <c r="A6" s="63">
        <v>4</v>
      </c>
      <c r="B6" s="63" t="s">
        <v>1349</v>
      </c>
      <c r="C6" s="63" t="s">
        <v>1350</v>
      </c>
      <c r="D6" s="63" t="s">
        <v>1116</v>
      </c>
      <c r="E6" s="63">
        <v>112.56</v>
      </c>
      <c r="F6" s="63">
        <v>3</v>
      </c>
      <c r="G6" s="63">
        <v>9</v>
      </c>
      <c r="H6" s="63" t="s">
        <v>216</v>
      </c>
      <c r="I6" s="63">
        <v>15</v>
      </c>
    </row>
    <row r="7" spans="1:9" ht="42" x14ac:dyDescent="0.25">
      <c r="A7" s="63">
        <v>5</v>
      </c>
      <c r="B7" s="63" t="s">
        <v>1351</v>
      </c>
      <c r="C7" s="63" t="s">
        <v>1352</v>
      </c>
      <c r="D7" s="63" t="s">
        <v>1116</v>
      </c>
      <c r="E7" s="63">
        <v>282.92</v>
      </c>
      <c r="F7" s="63">
        <v>16</v>
      </c>
      <c r="G7" s="63">
        <v>32</v>
      </c>
      <c r="H7" s="63" t="s">
        <v>216</v>
      </c>
      <c r="I7" s="63">
        <v>40</v>
      </c>
    </row>
    <row r="8" spans="1:9" ht="42" x14ac:dyDescent="0.25">
      <c r="A8" s="63">
        <v>6</v>
      </c>
      <c r="B8" s="63" t="s">
        <v>1353</v>
      </c>
      <c r="C8" s="63" t="s">
        <v>1354</v>
      </c>
      <c r="D8" s="63" t="s">
        <v>1116</v>
      </c>
      <c r="E8" s="63">
        <v>157.19999999999999</v>
      </c>
      <c r="F8" s="63">
        <v>10</v>
      </c>
      <c r="G8" s="63">
        <v>12</v>
      </c>
      <c r="H8" s="63" t="s">
        <v>216</v>
      </c>
      <c r="I8" s="63">
        <v>36</v>
      </c>
    </row>
    <row r="9" spans="1:9" ht="28" x14ac:dyDescent="0.25">
      <c r="A9" s="63">
        <v>7</v>
      </c>
      <c r="B9" s="63" t="s">
        <v>526</v>
      </c>
      <c r="C9" s="63" t="s">
        <v>1355</v>
      </c>
      <c r="D9" s="63" t="s">
        <v>222</v>
      </c>
      <c r="E9" s="63">
        <v>108.84</v>
      </c>
      <c r="F9" s="63">
        <v>3</v>
      </c>
      <c r="G9" s="63">
        <v>4</v>
      </c>
      <c r="H9" s="63" t="s">
        <v>216</v>
      </c>
      <c r="I9" s="63">
        <v>12</v>
      </c>
    </row>
    <row r="10" spans="1:9" ht="28" x14ac:dyDescent="0.25">
      <c r="A10" s="63">
        <v>8</v>
      </c>
      <c r="B10" s="63" t="s">
        <v>526</v>
      </c>
      <c r="C10" s="63" t="s">
        <v>1356</v>
      </c>
      <c r="D10" s="63" t="s">
        <v>222</v>
      </c>
      <c r="E10" s="63">
        <v>108.84</v>
      </c>
      <c r="F10" s="63">
        <v>3</v>
      </c>
      <c r="G10" s="63">
        <v>4</v>
      </c>
      <c r="H10" s="63" t="s">
        <v>216</v>
      </c>
      <c r="I10" s="63">
        <v>12</v>
      </c>
    </row>
    <row r="11" spans="1:9" ht="28" x14ac:dyDescent="0.25">
      <c r="A11" s="63">
        <v>9</v>
      </c>
      <c r="B11" s="63" t="s">
        <v>526</v>
      </c>
      <c r="C11" s="63" t="s">
        <v>1357</v>
      </c>
      <c r="D11" s="63" t="s">
        <v>222</v>
      </c>
      <c r="E11" s="63">
        <v>108.84</v>
      </c>
      <c r="F11" s="63">
        <v>3</v>
      </c>
      <c r="G11" s="63">
        <v>4</v>
      </c>
      <c r="H11" s="63" t="s">
        <v>216</v>
      </c>
      <c r="I11" s="63">
        <v>12</v>
      </c>
    </row>
    <row r="12" spans="1:9" ht="28" x14ac:dyDescent="0.25">
      <c r="A12" s="63">
        <v>10</v>
      </c>
      <c r="B12" s="63" t="s">
        <v>449</v>
      </c>
      <c r="C12" s="63" t="s">
        <v>1358</v>
      </c>
      <c r="D12" s="63" t="s">
        <v>449</v>
      </c>
      <c r="E12" s="63">
        <v>52.45</v>
      </c>
      <c r="F12" s="63">
        <v>6</v>
      </c>
      <c r="G12" s="63">
        <v>12</v>
      </c>
      <c r="H12" s="63" t="s">
        <v>216</v>
      </c>
      <c r="I12" s="63">
        <v>20</v>
      </c>
    </row>
    <row r="13" spans="1:9" ht="28" x14ac:dyDescent="0.25">
      <c r="A13" s="249">
        <v>11</v>
      </c>
      <c r="B13" s="250" t="s">
        <v>1359</v>
      </c>
      <c r="C13" s="249" t="s">
        <v>1360</v>
      </c>
      <c r="D13" s="249" t="s">
        <v>232</v>
      </c>
      <c r="E13" s="249">
        <v>90.04</v>
      </c>
      <c r="F13" s="249">
        <v>2</v>
      </c>
      <c r="G13" s="249">
        <v>1</v>
      </c>
      <c r="H13" s="249" t="s">
        <v>216</v>
      </c>
      <c r="I13" s="249">
        <v>5</v>
      </c>
    </row>
    <row r="14" spans="1:9" ht="28" x14ac:dyDescent="0.25">
      <c r="A14" s="249">
        <v>12</v>
      </c>
      <c r="B14" s="250" t="s">
        <v>1361</v>
      </c>
      <c r="C14" s="249" t="s">
        <v>1362</v>
      </c>
      <c r="D14" s="249" t="s">
        <v>232</v>
      </c>
      <c r="E14" s="249">
        <v>160.80000000000001</v>
      </c>
      <c r="F14" s="249">
        <v>3</v>
      </c>
      <c r="G14" s="249">
        <v>6</v>
      </c>
      <c r="H14" s="249" t="s">
        <v>216</v>
      </c>
      <c r="I14" s="249">
        <v>18</v>
      </c>
    </row>
    <row r="15" spans="1:9" ht="56" x14ac:dyDescent="0.25">
      <c r="A15" s="63">
        <v>13</v>
      </c>
      <c r="B15" s="63" t="s">
        <v>1102</v>
      </c>
      <c r="C15" s="63" t="s">
        <v>1363</v>
      </c>
      <c r="D15" s="63" t="s">
        <v>267</v>
      </c>
      <c r="E15" s="63">
        <v>2400</v>
      </c>
      <c r="F15" s="63">
        <v>79</v>
      </c>
      <c r="G15" s="63">
        <v>312</v>
      </c>
      <c r="H15" s="63" t="s">
        <v>216</v>
      </c>
      <c r="I15" s="63">
        <v>328</v>
      </c>
    </row>
  </sheetData>
  <mergeCells count="1">
    <mergeCell ref="A1:I1"/>
  </mergeCells>
  <phoneticPr fontId="45" type="noConversion"/>
  <pageMargins left="0.75" right="0.75" top="1" bottom="1" header="0.5" footer="0.5"/>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99"/>
  <sheetViews>
    <sheetView workbookViewId="0">
      <selection activeCell="K5" sqref="K5"/>
    </sheetView>
  </sheetViews>
  <sheetFormatPr defaultColWidth="9" defaultRowHeight="14" x14ac:dyDescent="0.25"/>
  <cols>
    <col min="1" max="1" width="9" style="1"/>
    <col min="2" max="2" width="13.453125" style="1" customWidth="1"/>
    <col min="3" max="3" width="14.08984375" style="1" customWidth="1"/>
    <col min="4" max="4" width="11.7265625" style="1" customWidth="1"/>
    <col min="5" max="5" width="16.7265625" style="1" customWidth="1"/>
    <col min="6" max="6" width="16.26953125" style="1" customWidth="1"/>
    <col min="7" max="7" width="18.453125" style="1" customWidth="1"/>
    <col min="8" max="8" width="22.453125" style="1" customWidth="1"/>
    <col min="9" max="10" width="6.90625" style="1" customWidth="1"/>
    <col min="11" max="16384" width="9" style="1"/>
  </cols>
  <sheetData>
    <row r="1" spans="1:10" ht="23" x14ac:dyDescent="0.25">
      <c r="A1" s="447" t="s">
        <v>2044</v>
      </c>
      <c r="B1" s="426"/>
      <c r="C1" s="426"/>
      <c r="D1" s="426"/>
      <c r="E1" s="426"/>
      <c r="F1" s="426"/>
      <c r="G1" s="426"/>
      <c r="H1" s="426"/>
      <c r="I1" s="426"/>
      <c r="J1" s="426"/>
    </row>
    <row r="2" spans="1:10" ht="28" x14ac:dyDescent="0.25">
      <c r="A2" s="59" t="s">
        <v>0</v>
      </c>
      <c r="B2" s="59" t="s">
        <v>1</v>
      </c>
      <c r="C2" s="59" t="s">
        <v>2</v>
      </c>
      <c r="D2" s="59" t="s">
        <v>3</v>
      </c>
      <c r="E2" s="59" t="s">
        <v>4</v>
      </c>
      <c r="F2" s="142" t="s">
        <v>5</v>
      </c>
      <c r="G2" s="142" t="s">
        <v>6</v>
      </c>
      <c r="H2" s="61" t="s">
        <v>7</v>
      </c>
      <c r="I2" s="344" t="s">
        <v>8</v>
      </c>
      <c r="J2" s="344"/>
    </row>
    <row r="3" spans="1:10" ht="84" x14ac:dyDescent="0.25">
      <c r="A3" s="348" t="s">
        <v>9</v>
      </c>
      <c r="B3" s="348" t="s">
        <v>10</v>
      </c>
      <c r="C3" s="348" t="s">
        <v>1017</v>
      </c>
      <c r="D3" s="59" t="s">
        <v>1018</v>
      </c>
      <c r="E3" s="143" t="s">
        <v>1019</v>
      </c>
      <c r="F3" s="142" t="s">
        <v>1020</v>
      </c>
      <c r="G3" s="142" t="s">
        <v>15</v>
      </c>
      <c r="H3" s="372" t="s">
        <v>1495</v>
      </c>
      <c r="I3" s="345"/>
      <c r="J3" s="345"/>
    </row>
    <row r="4" spans="1:10" ht="98" x14ac:dyDescent="0.25">
      <c r="A4" s="348"/>
      <c r="B4" s="348"/>
      <c r="C4" s="348"/>
      <c r="D4" s="59" t="s">
        <v>1022</v>
      </c>
      <c r="E4" s="143" t="s">
        <v>52</v>
      </c>
      <c r="F4" s="142" t="s">
        <v>1023</v>
      </c>
      <c r="G4" s="142" t="s">
        <v>15</v>
      </c>
      <c r="H4" s="372"/>
      <c r="I4" s="345"/>
      <c r="J4" s="345"/>
    </row>
    <row r="5" spans="1:10" ht="42" x14ac:dyDescent="0.25">
      <c r="A5" s="348"/>
      <c r="B5" s="348"/>
      <c r="C5" s="348"/>
      <c r="D5" s="59" t="s">
        <v>12</v>
      </c>
      <c r="E5" s="143" t="s">
        <v>13</v>
      </c>
      <c r="F5" s="142" t="s">
        <v>14</v>
      </c>
      <c r="G5" s="142" t="s">
        <v>15</v>
      </c>
      <c r="H5" s="372"/>
      <c r="I5" s="345"/>
      <c r="J5" s="345"/>
    </row>
    <row r="6" spans="1:10" ht="42" x14ac:dyDescent="0.25">
      <c r="A6" s="348"/>
      <c r="B6" s="348" t="s">
        <v>17</v>
      </c>
      <c r="C6" s="348" t="s">
        <v>18</v>
      </c>
      <c r="D6" s="59" t="s">
        <v>19</v>
      </c>
      <c r="E6" s="143" t="s">
        <v>20</v>
      </c>
      <c r="F6" s="142" t="s">
        <v>14</v>
      </c>
      <c r="G6" s="142" t="s">
        <v>15</v>
      </c>
      <c r="H6" s="372" t="s">
        <v>1495</v>
      </c>
      <c r="I6" s="345"/>
      <c r="J6" s="345"/>
    </row>
    <row r="7" spans="1:10" ht="42" x14ac:dyDescent="0.25">
      <c r="A7" s="348"/>
      <c r="B7" s="348"/>
      <c r="C7" s="348"/>
      <c r="D7" s="59" t="s">
        <v>21</v>
      </c>
      <c r="E7" s="143" t="s">
        <v>22</v>
      </c>
      <c r="F7" s="142" t="s">
        <v>14</v>
      </c>
      <c r="G7" s="142" t="s">
        <v>15</v>
      </c>
      <c r="H7" s="372"/>
      <c r="I7" s="345"/>
      <c r="J7" s="345"/>
    </row>
    <row r="8" spans="1:10" ht="70" x14ac:dyDescent="0.25">
      <c r="A8" s="348"/>
      <c r="B8" s="348" t="s">
        <v>23</v>
      </c>
      <c r="C8" s="348" t="s">
        <v>24</v>
      </c>
      <c r="D8" s="59" t="s">
        <v>25</v>
      </c>
      <c r="E8" s="143" t="s">
        <v>26</v>
      </c>
      <c r="F8" s="142" t="s">
        <v>27</v>
      </c>
      <c r="G8" s="142" t="s">
        <v>15</v>
      </c>
      <c r="H8" s="353" t="s">
        <v>759</v>
      </c>
      <c r="I8" s="345"/>
      <c r="J8" s="345"/>
    </row>
    <row r="9" spans="1:10" ht="42" x14ac:dyDescent="0.25">
      <c r="A9" s="348"/>
      <c r="B9" s="348"/>
      <c r="C9" s="348"/>
      <c r="D9" s="59" t="s">
        <v>29</v>
      </c>
      <c r="E9" s="143" t="s">
        <v>30</v>
      </c>
      <c r="F9" s="142" t="s">
        <v>14</v>
      </c>
      <c r="G9" s="142" t="s">
        <v>15</v>
      </c>
      <c r="H9" s="353"/>
      <c r="I9" s="345"/>
      <c r="J9" s="345"/>
    </row>
    <row r="10" spans="1:10" ht="70" x14ac:dyDescent="0.25">
      <c r="A10" s="348"/>
      <c r="B10" s="348" t="s">
        <v>31</v>
      </c>
      <c r="C10" s="348" t="s">
        <v>32</v>
      </c>
      <c r="D10" s="59" t="s">
        <v>25</v>
      </c>
      <c r="E10" s="143" t="s">
        <v>33</v>
      </c>
      <c r="F10" s="142" t="s">
        <v>27</v>
      </c>
      <c r="G10" s="142" t="s">
        <v>15</v>
      </c>
      <c r="H10" s="352" t="s">
        <v>1496</v>
      </c>
      <c r="I10" s="345"/>
      <c r="J10" s="345"/>
    </row>
    <row r="11" spans="1:10" ht="42" x14ac:dyDescent="0.25">
      <c r="A11" s="348"/>
      <c r="B11" s="348"/>
      <c r="C11" s="348"/>
      <c r="D11" s="59" t="s">
        <v>35</v>
      </c>
      <c r="E11" s="143" t="s">
        <v>36</v>
      </c>
      <c r="F11" s="142" t="s">
        <v>14</v>
      </c>
      <c r="G11" s="142" t="s">
        <v>15</v>
      </c>
      <c r="H11" s="352"/>
      <c r="I11" s="345"/>
      <c r="J11" s="345"/>
    </row>
    <row r="12" spans="1:10" ht="70" x14ac:dyDescent="0.25">
      <c r="A12" s="348"/>
      <c r="B12" s="348" t="s">
        <v>761</v>
      </c>
      <c r="C12" s="348" t="s">
        <v>762</v>
      </c>
      <c r="D12" s="59" t="s">
        <v>25</v>
      </c>
      <c r="E12" s="143" t="s">
        <v>33</v>
      </c>
      <c r="F12" s="142" t="s">
        <v>27</v>
      </c>
      <c r="G12" s="142" t="s">
        <v>15</v>
      </c>
      <c r="H12" s="372" t="s">
        <v>1497</v>
      </c>
      <c r="I12" s="345"/>
      <c r="J12" s="345"/>
    </row>
    <row r="13" spans="1:10" ht="42" x14ac:dyDescent="0.25">
      <c r="A13" s="348"/>
      <c r="B13" s="348"/>
      <c r="C13" s="348"/>
      <c r="D13" s="59" t="s">
        <v>19</v>
      </c>
      <c r="E13" s="143" t="s">
        <v>22</v>
      </c>
      <c r="F13" s="142" t="s">
        <v>14</v>
      </c>
      <c r="G13" s="142" t="s">
        <v>15</v>
      </c>
      <c r="H13" s="372"/>
      <c r="I13" s="345"/>
      <c r="J13" s="345"/>
    </row>
    <row r="14" spans="1:10" ht="56" x14ac:dyDescent="0.25">
      <c r="A14" s="348"/>
      <c r="B14" s="69" t="s">
        <v>38</v>
      </c>
      <c r="C14" s="59" t="s">
        <v>39</v>
      </c>
      <c r="D14" s="59" t="s">
        <v>40</v>
      </c>
      <c r="E14" s="143" t="s">
        <v>41</v>
      </c>
      <c r="F14" s="142" t="s">
        <v>42</v>
      </c>
      <c r="G14" s="142" t="s">
        <v>15</v>
      </c>
      <c r="H14" s="61" t="s">
        <v>1498</v>
      </c>
      <c r="I14" s="345"/>
      <c r="J14" s="345"/>
    </row>
    <row r="15" spans="1:10" ht="98" x14ac:dyDescent="0.25">
      <c r="A15" s="348"/>
      <c r="B15" s="348" t="s">
        <v>44</v>
      </c>
      <c r="C15" s="348" t="s">
        <v>45</v>
      </c>
      <c r="D15" s="59" t="s">
        <v>46</v>
      </c>
      <c r="E15" s="143" t="s">
        <v>47</v>
      </c>
      <c r="F15" s="142" t="s">
        <v>48</v>
      </c>
      <c r="G15" s="142" t="s">
        <v>15</v>
      </c>
      <c r="H15" s="353" t="s">
        <v>1499</v>
      </c>
      <c r="I15" s="345" t="s">
        <v>8</v>
      </c>
      <c r="J15" s="345" t="s">
        <v>50</v>
      </c>
    </row>
    <row r="16" spans="1:10" ht="196" x14ac:dyDescent="0.25">
      <c r="A16" s="348"/>
      <c r="B16" s="348"/>
      <c r="C16" s="348"/>
      <c r="D16" s="59" t="s">
        <v>51</v>
      </c>
      <c r="E16" s="143" t="s">
        <v>52</v>
      </c>
      <c r="F16" s="142" t="s">
        <v>53</v>
      </c>
      <c r="G16" s="142" t="s">
        <v>15</v>
      </c>
      <c r="H16" s="353"/>
      <c r="I16" s="345"/>
      <c r="J16" s="345"/>
    </row>
    <row r="17" spans="1:10" ht="56" x14ac:dyDescent="0.25">
      <c r="A17" s="348"/>
      <c r="B17" s="348"/>
      <c r="C17" s="348"/>
      <c r="D17" s="59" t="s">
        <v>54</v>
      </c>
      <c r="E17" s="143" t="s">
        <v>55</v>
      </c>
      <c r="F17" s="142" t="s">
        <v>42</v>
      </c>
      <c r="G17" s="142" t="s">
        <v>56</v>
      </c>
      <c r="H17" s="353"/>
      <c r="I17" s="345"/>
      <c r="J17" s="345"/>
    </row>
    <row r="18" spans="1:10" ht="98" x14ac:dyDescent="0.25">
      <c r="A18" s="348"/>
      <c r="B18" s="348"/>
      <c r="C18" s="348"/>
      <c r="D18" s="59" t="s">
        <v>57</v>
      </c>
      <c r="E18" s="143" t="s">
        <v>47</v>
      </c>
      <c r="F18" s="142" t="s">
        <v>58</v>
      </c>
      <c r="G18" s="142" t="s">
        <v>15</v>
      </c>
      <c r="H18" s="353"/>
      <c r="I18" s="345"/>
      <c r="J18" s="345"/>
    </row>
    <row r="19" spans="1:10" ht="56" x14ac:dyDescent="0.25">
      <c r="A19" s="348"/>
      <c r="B19" s="348"/>
      <c r="C19" s="348"/>
      <c r="D19" s="59" t="s">
        <v>59</v>
      </c>
      <c r="E19" s="143" t="s">
        <v>47</v>
      </c>
      <c r="F19" s="142" t="s">
        <v>42</v>
      </c>
      <c r="G19" s="142"/>
      <c r="H19" s="353"/>
      <c r="I19" s="345"/>
      <c r="J19" s="345"/>
    </row>
    <row r="20" spans="1:10" ht="42" x14ac:dyDescent="0.25">
      <c r="A20" s="348"/>
      <c r="B20" s="348"/>
      <c r="C20" s="348"/>
      <c r="D20" s="59" t="s">
        <v>60</v>
      </c>
      <c r="E20" s="143" t="s">
        <v>61</v>
      </c>
      <c r="F20" s="142" t="s">
        <v>14</v>
      </c>
      <c r="G20" s="142"/>
      <c r="H20" s="353"/>
      <c r="I20" s="345"/>
      <c r="J20" s="345"/>
    </row>
    <row r="21" spans="1:10" ht="56" x14ac:dyDescent="0.25">
      <c r="A21" s="348"/>
      <c r="B21" s="348"/>
      <c r="C21" s="348"/>
      <c r="D21" s="59" t="s">
        <v>62</v>
      </c>
      <c r="E21" s="143" t="s">
        <v>63</v>
      </c>
      <c r="F21" s="142" t="s">
        <v>42</v>
      </c>
      <c r="G21" s="142" t="s">
        <v>15</v>
      </c>
      <c r="H21" s="353"/>
      <c r="I21" s="345"/>
      <c r="J21" s="345"/>
    </row>
    <row r="22" spans="1:10" ht="56" x14ac:dyDescent="0.25">
      <c r="A22" s="348"/>
      <c r="B22" s="348"/>
      <c r="C22" s="348"/>
      <c r="D22" s="348" t="s">
        <v>64</v>
      </c>
      <c r="E22" s="143" t="s">
        <v>65</v>
      </c>
      <c r="F22" s="142" t="s">
        <v>42</v>
      </c>
      <c r="G22" s="142" t="s">
        <v>15</v>
      </c>
      <c r="H22" s="353"/>
      <c r="I22" s="345"/>
      <c r="J22" s="345"/>
    </row>
    <row r="23" spans="1:10" ht="56" x14ac:dyDescent="0.25">
      <c r="A23" s="348"/>
      <c r="B23" s="348"/>
      <c r="C23" s="348"/>
      <c r="D23" s="348"/>
      <c r="E23" s="143" t="s">
        <v>66</v>
      </c>
      <c r="F23" s="142" t="s">
        <v>42</v>
      </c>
      <c r="G23" s="142" t="s">
        <v>15</v>
      </c>
      <c r="H23" s="353"/>
      <c r="I23" s="345"/>
      <c r="J23" s="345"/>
    </row>
    <row r="24" spans="1:10" ht="98" x14ac:dyDescent="0.25">
      <c r="A24" s="348"/>
      <c r="B24" s="348"/>
      <c r="C24" s="348"/>
      <c r="D24" s="59" t="s">
        <v>40</v>
      </c>
      <c r="E24" s="143" t="s">
        <v>47</v>
      </c>
      <c r="F24" s="142" t="s">
        <v>67</v>
      </c>
      <c r="G24" s="142" t="s">
        <v>15</v>
      </c>
      <c r="H24" s="353"/>
      <c r="I24" s="345"/>
      <c r="J24" s="345"/>
    </row>
    <row r="25" spans="1:10" ht="42" x14ac:dyDescent="0.25">
      <c r="A25" s="348"/>
      <c r="B25" s="348"/>
      <c r="C25" s="348"/>
      <c r="D25" s="59" t="s">
        <v>68</v>
      </c>
      <c r="E25" s="143" t="s">
        <v>69</v>
      </c>
      <c r="F25" s="142" t="s">
        <v>70</v>
      </c>
      <c r="G25" s="142" t="s">
        <v>15</v>
      </c>
      <c r="H25" s="353"/>
      <c r="I25" s="345"/>
      <c r="J25" s="345"/>
    </row>
    <row r="26" spans="1:10" ht="56" x14ac:dyDescent="0.25">
      <c r="A26" s="348" t="s">
        <v>71</v>
      </c>
      <c r="B26" s="59" t="s">
        <v>792</v>
      </c>
      <c r="C26" s="142" t="s">
        <v>1028</v>
      </c>
      <c r="D26" s="142" t="s">
        <v>1029</v>
      </c>
      <c r="E26" s="142" t="s">
        <v>1028</v>
      </c>
      <c r="F26" s="142" t="s">
        <v>1030</v>
      </c>
      <c r="G26" s="142" t="s">
        <v>15</v>
      </c>
      <c r="H26" s="61" t="s">
        <v>1500</v>
      </c>
      <c r="I26" s="345"/>
      <c r="J26" s="345"/>
    </row>
    <row r="27" spans="1:10" ht="70" x14ac:dyDescent="0.25">
      <c r="A27" s="348"/>
      <c r="B27" s="348" t="s">
        <v>1032</v>
      </c>
      <c r="C27" s="348" t="s">
        <v>1033</v>
      </c>
      <c r="D27" s="59" t="s">
        <v>1034</v>
      </c>
      <c r="E27" s="143" t="s">
        <v>1035</v>
      </c>
      <c r="F27" s="142" t="s">
        <v>27</v>
      </c>
      <c r="G27" s="142" t="s">
        <v>15</v>
      </c>
      <c r="H27" s="353" t="s">
        <v>1036</v>
      </c>
      <c r="I27" s="345"/>
      <c r="J27" s="345"/>
    </row>
    <row r="28" spans="1:10" ht="42" x14ac:dyDescent="0.25">
      <c r="A28" s="348"/>
      <c r="B28" s="348"/>
      <c r="C28" s="348"/>
      <c r="D28" s="59" t="s">
        <v>29</v>
      </c>
      <c r="E28" s="143" t="s">
        <v>1037</v>
      </c>
      <c r="F28" s="142" t="s">
        <v>14</v>
      </c>
      <c r="G28" s="142" t="s">
        <v>15</v>
      </c>
      <c r="H28" s="353"/>
      <c r="I28" s="345"/>
      <c r="J28" s="345"/>
    </row>
    <row r="29" spans="1:10" ht="42" x14ac:dyDescent="0.25">
      <c r="A29" s="348"/>
      <c r="B29" s="348"/>
      <c r="C29" s="348"/>
      <c r="D29" s="59" t="s">
        <v>770</v>
      </c>
      <c r="E29" s="143" t="s">
        <v>1038</v>
      </c>
      <c r="F29" s="142" t="s">
        <v>772</v>
      </c>
      <c r="G29" s="144" t="s">
        <v>15</v>
      </c>
      <c r="H29" s="353"/>
      <c r="I29" s="345"/>
      <c r="J29" s="345"/>
    </row>
    <row r="30" spans="1:10" ht="42" x14ac:dyDescent="0.25">
      <c r="A30" s="348"/>
      <c r="B30" s="348"/>
      <c r="C30" s="348"/>
      <c r="D30" s="59" t="s">
        <v>1039</v>
      </c>
      <c r="E30" s="143" t="s">
        <v>1040</v>
      </c>
      <c r="F30" s="142" t="s">
        <v>1041</v>
      </c>
      <c r="G30" s="144" t="s">
        <v>15</v>
      </c>
      <c r="H30" s="353"/>
      <c r="I30" s="345"/>
      <c r="J30" s="345"/>
    </row>
    <row r="31" spans="1:10" ht="70" x14ac:dyDescent="0.25">
      <c r="A31" s="348"/>
      <c r="B31" s="348" t="s">
        <v>766</v>
      </c>
      <c r="C31" s="348"/>
      <c r="D31" s="59" t="s">
        <v>25</v>
      </c>
      <c r="E31" s="143" t="s">
        <v>767</v>
      </c>
      <c r="F31" s="142" t="s">
        <v>27</v>
      </c>
      <c r="G31" s="144" t="s">
        <v>15</v>
      </c>
      <c r="H31" s="353"/>
      <c r="I31" s="345"/>
      <c r="J31" s="345"/>
    </row>
    <row r="32" spans="1:10" ht="42" x14ac:dyDescent="0.25">
      <c r="A32" s="348"/>
      <c r="B32" s="348"/>
      <c r="C32" s="348"/>
      <c r="D32" s="59" t="s">
        <v>29</v>
      </c>
      <c r="E32" s="143" t="s">
        <v>769</v>
      </c>
      <c r="F32" s="142" t="s">
        <v>14</v>
      </c>
      <c r="G32" s="144" t="s">
        <v>15</v>
      </c>
      <c r="H32" s="353"/>
      <c r="I32" s="345"/>
      <c r="J32" s="345"/>
    </row>
    <row r="33" spans="1:10" ht="42" x14ac:dyDescent="0.25">
      <c r="A33" s="348"/>
      <c r="B33" s="348"/>
      <c r="C33" s="348"/>
      <c r="D33" s="59" t="s">
        <v>770</v>
      </c>
      <c r="E33" s="143" t="s">
        <v>771</v>
      </c>
      <c r="F33" s="142" t="s">
        <v>772</v>
      </c>
      <c r="G33" s="144" t="s">
        <v>15</v>
      </c>
      <c r="H33" s="353"/>
      <c r="I33" s="345"/>
      <c r="J33" s="345"/>
    </row>
    <row r="34" spans="1:10" ht="42" x14ac:dyDescent="0.25">
      <c r="A34" s="348"/>
      <c r="B34" s="348" t="s">
        <v>72</v>
      </c>
      <c r="C34" s="348"/>
      <c r="D34" s="59" t="s">
        <v>74</v>
      </c>
      <c r="E34" s="143" t="s">
        <v>75</v>
      </c>
      <c r="F34" s="142" t="s">
        <v>14</v>
      </c>
      <c r="G34" s="142" t="s">
        <v>15</v>
      </c>
      <c r="H34" s="353"/>
      <c r="I34" s="345" t="s">
        <v>8</v>
      </c>
      <c r="J34" s="345" t="s">
        <v>50</v>
      </c>
    </row>
    <row r="35" spans="1:10" ht="84" x14ac:dyDescent="0.25">
      <c r="A35" s="348"/>
      <c r="B35" s="348"/>
      <c r="C35" s="348"/>
      <c r="D35" s="59" t="s">
        <v>77</v>
      </c>
      <c r="E35" s="143" t="s">
        <v>78</v>
      </c>
      <c r="F35" s="142" t="s">
        <v>78</v>
      </c>
      <c r="G35" s="142" t="s">
        <v>79</v>
      </c>
      <c r="H35" s="353"/>
      <c r="I35" s="345"/>
      <c r="J35" s="345"/>
    </row>
    <row r="36" spans="1:10" ht="42" x14ac:dyDescent="0.25">
      <c r="A36" s="348"/>
      <c r="B36" s="348"/>
      <c r="C36" s="348"/>
      <c r="D36" s="59" t="s">
        <v>68</v>
      </c>
      <c r="E36" s="143" t="s">
        <v>80</v>
      </c>
      <c r="F36" s="142" t="s">
        <v>70</v>
      </c>
      <c r="G36" s="142" t="s">
        <v>15</v>
      </c>
      <c r="H36" s="353"/>
      <c r="I36" s="345"/>
      <c r="J36" s="345"/>
    </row>
    <row r="37" spans="1:10" ht="42" x14ac:dyDescent="0.25">
      <c r="A37" s="348"/>
      <c r="B37" s="348"/>
      <c r="C37" s="348"/>
      <c r="D37" s="59" t="s">
        <v>81</v>
      </c>
      <c r="E37" s="143" t="s">
        <v>82</v>
      </c>
      <c r="F37" s="65" t="s">
        <v>83</v>
      </c>
      <c r="G37" s="142" t="s">
        <v>15</v>
      </c>
      <c r="H37" s="353"/>
      <c r="I37" s="345"/>
      <c r="J37" s="345"/>
    </row>
    <row r="38" spans="1:10" ht="42" x14ac:dyDescent="0.25">
      <c r="A38" s="348" t="s">
        <v>84</v>
      </c>
      <c r="B38" s="348" t="s">
        <v>85</v>
      </c>
      <c r="C38" s="348" t="s">
        <v>86</v>
      </c>
      <c r="D38" s="143" t="s">
        <v>87</v>
      </c>
      <c r="E38" s="143" t="s">
        <v>88</v>
      </c>
      <c r="F38" s="142" t="s">
        <v>89</v>
      </c>
      <c r="G38" s="142" t="s">
        <v>15</v>
      </c>
      <c r="H38" s="353" t="s">
        <v>1501</v>
      </c>
      <c r="I38" s="345"/>
      <c r="J38" s="345"/>
    </row>
    <row r="39" spans="1:10" ht="42" x14ac:dyDescent="0.25">
      <c r="A39" s="348"/>
      <c r="B39" s="348"/>
      <c r="C39" s="348"/>
      <c r="D39" s="143" t="s">
        <v>91</v>
      </c>
      <c r="E39" s="143" t="s">
        <v>92</v>
      </c>
      <c r="F39" s="142" t="s">
        <v>93</v>
      </c>
      <c r="G39" s="142" t="s">
        <v>15</v>
      </c>
      <c r="H39" s="353"/>
      <c r="I39" s="345"/>
      <c r="J39" s="345"/>
    </row>
    <row r="40" spans="1:10" ht="42" x14ac:dyDescent="0.25">
      <c r="A40" s="348"/>
      <c r="B40" s="348"/>
      <c r="C40" s="348"/>
      <c r="D40" s="143" t="s">
        <v>94</v>
      </c>
      <c r="E40" s="143" t="s">
        <v>95</v>
      </c>
      <c r="F40" s="142" t="s">
        <v>96</v>
      </c>
      <c r="G40" s="142" t="s">
        <v>15</v>
      </c>
      <c r="H40" s="353"/>
      <c r="I40" s="345"/>
      <c r="J40" s="345"/>
    </row>
    <row r="41" spans="1:10" ht="42" x14ac:dyDescent="0.25">
      <c r="A41" s="348"/>
      <c r="B41" s="348"/>
      <c r="C41" s="348"/>
      <c r="D41" s="143" t="s">
        <v>97</v>
      </c>
      <c r="E41" s="143" t="s">
        <v>95</v>
      </c>
      <c r="F41" s="142" t="s">
        <v>98</v>
      </c>
      <c r="G41" s="142" t="s">
        <v>15</v>
      </c>
      <c r="H41" s="353"/>
      <c r="I41" s="345"/>
      <c r="J41" s="345"/>
    </row>
    <row r="42" spans="1:10" ht="42" x14ac:dyDescent="0.25">
      <c r="A42" s="348"/>
      <c r="B42" s="348" t="s">
        <v>99</v>
      </c>
      <c r="C42" s="348"/>
      <c r="D42" s="143" t="s">
        <v>100</v>
      </c>
      <c r="E42" s="143" t="s">
        <v>101</v>
      </c>
      <c r="F42" s="142" t="s">
        <v>102</v>
      </c>
      <c r="G42" s="142" t="s">
        <v>15</v>
      </c>
      <c r="H42" s="372" t="s">
        <v>1502</v>
      </c>
      <c r="I42" s="345"/>
      <c r="J42" s="345"/>
    </row>
    <row r="43" spans="1:10" ht="42" x14ac:dyDescent="0.25">
      <c r="A43" s="348"/>
      <c r="B43" s="348"/>
      <c r="C43" s="348"/>
      <c r="D43" s="143" t="s">
        <v>104</v>
      </c>
      <c r="E43" s="143" t="s">
        <v>101</v>
      </c>
      <c r="F43" s="142" t="s">
        <v>105</v>
      </c>
      <c r="G43" s="142" t="s">
        <v>15</v>
      </c>
      <c r="H43" s="372"/>
      <c r="I43" s="345"/>
      <c r="J43" s="345"/>
    </row>
    <row r="44" spans="1:10" ht="42" x14ac:dyDescent="0.25">
      <c r="A44" s="348"/>
      <c r="B44" s="348" t="s">
        <v>106</v>
      </c>
      <c r="C44" s="348"/>
      <c r="D44" s="143" t="s">
        <v>107</v>
      </c>
      <c r="E44" s="143" t="s">
        <v>108</v>
      </c>
      <c r="F44" s="142" t="s">
        <v>96</v>
      </c>
      <c r="G44" s="142" t="s">
        <v>15</v>
      </c>
      <c r="H44" s="372" t="s">
        <v>1503</v>
      </c>
      <c r="I44" s="345"/>
      <c r="J44" s="345"/>
    </row>
    <row r="45" spans="1:10" ht="42" x14ac:dyDescent="0.25">
      <c r="A45" s="348"/>
      <c r="B45" s="348"/>
      <c r="C45" s="348"/>
      <c r="D45" s="143" t="s">
        <v>109</v>
      </c>
      <c r="E45" s="143" t="s">
        <v>108</v>
      </c>
      <c r="F45" s="142" t="s">
        <v>110</v>
      </c>
      <c r="G45" s="142" t="s">
        <v>15</v>
      </c>
      <c r="H45" s="372"/>
      <c r="I45" s="345"/>
      <c r="J45" s="345"/>
    </row>
    <row r="46" spans="1:10" ht="42" x14ac:dyDescent="0.25">
      <c r="A46" s="348"/>
      <c r="B46" s="348"/>
      <c r="C46" s="348"/>
      <c r="D46" s="143" t="s">
        <v>111</v>
      </c>
      <c r="E46" s="143" t="s">
        <v>112</v>
      </c>
      <c r="F46" s="142" t="s">
        <v>14</v>
      </c>
      <c r="G46" s="142" t="s">
        <v>15</v>
      </c>
      <c r="H46" s="372"/>
      <c r="I46" s="345"/>
      <c r="J46" s="345"/>
    </row>
    <row r="47" spans="1:10" ht="42" x14ac:dyDescent="0.25">
      <c r="A47" s="348"/>
      <c r="B47" s="348"/>
      <c r="C47" s="348"/>
      <c r="D47" s="143" t="s">
        <v>113</v>
      </c>
      <c r="E47" s="143" t="s">
        <v>108</v>
      </c>
      <c r="F47" s="142" t="s">
        <v>14</v>
      </c>
      <c r="G47" s="142" t="s">
        <v>15</v>
      </c>
      <c r="H47" s="372"/>
      <c r="I47" s="345"/>
      <c r="J47" s="345"/>
    </row>
    <row r="48" spans="1:10" ht="70" x14ac:dyDescent="0.25">
      <c r="A48" s="348"/>
      <c r="B48" s="348"/>
      <c r="C48" s="348"/>
      <c r="D48" s="143" t="s">
        <v>114</v>
      </c>
      <c r="E48" s="143" t="s">
        <v>115</v>
      </c>
      <c r="F48" s="142" t="s">
        <v>27</v>
      </c>
      <c r="G48" s="142" t="s">
        <v>15</v>
      </c>
      <c r="H48" s="372"/>
      <c r="I48" s="345"/>
      <c r="J48" s="345"/>
    </row>
    <row r="49" spans="1:10" ht="42" x14ac:dyDescent="0.25">
      <c r="A49" s="348"/>
      <c r="B49" s="348"/>
      <c r="C49" s="348"/>
      <c r="D49" s="143" t="s">
        <v>116</v>
      </c>
      <c r="E49" s="143" t="s">
        <v>108</v>
      </c>
      <c r="F49" s="142" t="s">
        <v>14</v>
      </c>
      <c r="G49" s="142" t="s">
        <v>15</v>
      </c>
      <c r="H49" s="372"/>
      <c r="I49" s="345"/>
      <c r="J49" s="345"/>
    </row>
    <row r="50" spans="1:10" customFormat="1" ht="42" x14ac:dyDescent="0.25">
      <c r="A50" s="347" t="s">
        <v>117</v>
      </c>
      <c r="B50" s="347" t="s">
        <v>118</v>
      </c>
      <c r="C50" s="345" t="s">
        <v>119</v>
      </c>
      <c r="D50" s="66" t="s">
        <v>120</v>
      </c>
      <c r="E50" s="66" t="s">
        <v>121</v>
      </c>
      <c r="F50" s="345" t="s">
        <v>122</v>
      </c>
      <c r="G50" s="67" t="s">
        <v>123</v>
      </c>
      <c r="H50" s="356" t="s">
        <v>1499</v>
      </c>
      <c r="I50" s="345"/>
      <c r="J50" s="345"/>
    </row>
    <row r="51" spans="1:10" customFormat="1" ht="42" x14ac:dyDescent="0.25">
      <c r="A51" s="347"/>
      <c r="B51" s="347"/>
      <c r="C51" s="345"/>
      <c r="D51" s="66" t="s">
        <v>125</v>
      </c>
      <c r="E51" s="66" t="s">
        <v>121</v>
      </c>
      <c r="F51" s="345"/>
      <c r="G51" s="67" t="s">
        <v>123</v>
      </c>
      <c r="H51" s="357"/>
      <c r="I51" s="345"/>
      <c r="J51" s="345"/>
    </row>
    <row r="52" spans="1:10" customFormat="1" ht="42" x14ac:dyDescent="0.25">
      <c r="A52" s="347"/>
      <c r="B52" s="347"/>
      <c r="C52" s="345"/>
      <c r="D52" s="66" t="s">
        <v>126</v>
      </c>
      <c r="E52" s="66" t="s">
        <v>121</v>
      </c>
      <c r="F52" s="345"/>
      <c r="G52" s="67" t="s">
        <v>123</v>
      </c>
      <c r="H52" s="357"/>
      <c r="I52" s="345"/>
      <c r="J52" s="345"/>
    </row>
    <row r="53" spans="1:10" customFormat="1" ht="42" x14ac:dyDescent="0.25">
      <c r="A53" s="347"/>
      <c r="B53" s="347"/>
      <c r="C53" s="345"/>
      <c r="D53" s="66" t="s">
        <v>127</v>
      </c>
      <c r="E53" s="66" t="s">
        <v>121</v>
      </c>
      <c r="F53" s="345"/>
      <c r="G53" s="67" t="s">
        <v>123</v>
      </c>
      <c r="H53" s="357"/>
      <c r="I53" s="345"/>
      <c r="J53" s="345"/>
    </row>
    <row r="54" spans="1:10" customFormat="1" ht="42" x14ac:dyDescent="0.25">
      <c r="A54" s="347"/>
      <c r="B54" s="347" t="s">
        <v>128</v>
      </c>
      <c r="C54" s="345"/>
      <c r="D54" s="66" t="s">
        <v>129</v>
      </c>
      <c r="E54" s="66" t="s">
        <v>121</v>
      </c>
      <c r="F54" s="345"/>
      <c r="G54" s="67" t="s">
        <v>123</v>
      </c>
      <c r="H54" s="357"/>
      <c r="I54" s="345"/>
      <c r="J54" s="345"/>
    </row>
    <row r="55" spans="1:10" customFormat="1" ht="42" x14ac:dyDescent="0.25">
      <c r="A55" s="347"/>
      <c r="B55" s="347"/>
      <c r="C55" s="345"/>
      <c r="D55" s="66" t="s">
        <v>130</v>
      </c>
      <c r="E55" s="66" t="s">
        <v>121</v>
      </c>
      <c r="F55" s="345"/>
      <c r="G55" s="67" t="s">
        <v>123</v>
      </c>
      <c r="H55" s="357"/>
      <c r="I55" s="345"/>
      <c r="J55" s="345"/>
    </row>
    <row r="56" spans="1:10" customFormat="1" ht="42" x14ac:dyDescent="0.25">
      <c r="A56" s="347"/>
      <c r="B56" s="347"/>
      <c r="C56" s="345"/>
      <c r="D56" s="66" t="s">
        <v>131</v>
      </c>
      <c r="E56" s="66" t="s">
        <v>121</v>
      </c>
      <c r="F56" s="345"/>
      <c r="G56" s="67" t="s">
        <v>123</v>
      </c>
      <c r="H56" s="357"/>
      <c r="I56" s="345"/>
      <c r="J56" s="345"/>
    </row>
    <row r="57" spans="1:10" customFormat="1" ht="42" x14ac:dyDescent="0.25">
      <c r="A57" s="347"/>
      <c r="B57" s="347" t="s">
        <v>132</v>
      </c>
      <c r="C57" s="345"/>
      <c r="D57" s="66" t="s">
        <v>133</v>
      </c>
      <c r="E57" s="66" t="s">
        <v>121</v>
      </c>
      <c r="F57" s="345"/>
      <c r="G57" s="67" t="s">
        <v>123</v>
      </c>
      <c r="H57" s="357"/>
      <c r="I57" s="345"/>
      <c r="J57" s="345"/>
    </row>
    <row r="58" spans="1:10" customFormat="1" ht="42" x14ac:dyDescent="0.25">
      <c r="A58" s="347"/>
      <c r="B58" s="347"/>
      <c r="C58" s="345"/>
      <c r="D58" s="66" t="s">
        <v>127</v>
      </c>
      <c r="E58" s="66" t="s">
        <v>121</v>
      </c>
      <c r="F58" s="345"/>
      <c r="G58" s="67" t="s">
        <v>123</v>
      </c>
      <c r="H58" s="358"/>
      <c r="I58" s="345"/>
      <c r="J58" s="345"/>
    </row>
    <row r="59" spans="1:10" customFormat="1" x14ac:dyDescent="0.25">
      <c r="A59" s="348" t="s">
        <v>134</v>
      </c>
      <c r="B59" s="351" t="s">
        <v>135</v>
      </c>
      <c r="C59" s="345" t="s">
        <v>136</v>
      </c>
      <c r="D59" s="68" t="s">
        <v>137</v>
      </c>
      <c r="E59" s="348" t="s">
        <v>138</v>
      </c>
      <c r="F59" s="345" t="s">
        <v>139</v>
      </c>
      <c r="G59" s="345"/>
      <c r="H59" s="345"/>
      <c r="I59" s="345"/>
      <c r="J59" s="345"/>
    </row>
    <row r="60" spans="1:10" customFormat="1" ht="28" x14ac:dyDescent="0.25">
      <c r="A60" s="348"/>
      <c r="B60" s="351"/>
      <c r="C60" s="345"/>
      <c r="D60" s="68" t="s">
        <v>140</v>
      </c>
      <c r="E60" s="348"/>
      <c r="F60" s="345"/>
      <c r="G60" s="345"/>
      <c r="H60" s="345"/>
      <c r="I60" s="345"/>
      <c r="J60" s="345"/>
    </row>
    <row r="61" spans="1:10" customFormat="1" x14ac:dyDescent="0.25">
      <c r="A61" s="348"/>
      <c r="B61" s="351"/>
      <c r="C61" s="345"/>
      <c r="D61" s="68" t="s">
        <v>141</v>
      </c>
      <c r="E61" s="348"/>
      <c r="F61" s="345"/>
      <c r="G61" s="345"/>
      <c r="H61" s="345"/>
      <c r="I61" s="345"/>
      <c r="J61" s="345"/>
    </row>
    <row r="62" spans="1:10" customFormat="1" ht="28" x14ac:dyDescent="0.25">
      <c r="A62" s="348"/>
      <c r="B62" s="351"/>
      <c r="C62" s="345"/>
      <c r="D62" s="68" t="s">
        <v>142</v>
      </c>
      <c r="E62" s="348"/>
      <c r="F62" s="345"/>
      <c r="G62" s="345"/>
      <c r="H62" s="345"/>
      <c r="I62" s="345"/>
      <c r="J62" s="345"/>
    </row>
    <row r="63" spans="1:10" customFormat="1" x14ac:dyDescent="0.25">
      <c r="A63" s="348"/>
      <c r="B63" s="351"/>
      <c r="C63" s="345"/>
      <c r="D63" s="68" t="s">
        <v>143</v>
      </c>
      <c r="E63" s="348"/>
      <c r="F63" s="345"/>
      <c r="G63" s="345"/>
      <c r="H63" s="345"/>
      <c r="I63" s="345"/>
      <c r="J63" s="345"/>
    </row>
    <row r="64" spans="1:10" customFormat="1" x14ac:dyDescent="0.25">
      <c r="A64" s="348"/>
      <c r="B64" s="351"/>
      <c r="C64" s="345"/>
      <c r="D64" s="68" t="s">
        <v>144</v>
      </c>
      <c r="E64" s="348"/>
      <c r="F64" s="345"/>
      <c r="G64" s="345"/>
      <c r="H64" s="345"/>
      <c r="I64" s="345"/>
      <c r="J64" s="345"/>
    </row>
    <row r="65" spans="1:10" customFormat="1" x14ac:dyDescent="0.25">
      <c r="A65" s="348"/>
      <c r="B65" s="348" t="s">
        <v>145</v>
      </c>
      <c r="C65" s="345"/>
      <c r="D65" s="59" t="s">
        <v>146</v>
      </c>
      <c r="E65" s="348" t="s">
        <v>147</v>
      </c>
      <c r="F65" s="345"/>
      <c r="G65" s="345"/>
      <c r="H65" s="345"/>
      <c r="I65" s="345"/>
      <c r="J65" s="345"/>
    </row>
    <row r="66" spans="1:10" customFormat="1" x14ac:dyDescent="0.25">
      <c r="A66" s="348"/>
      <c r="B66" s="348"/>
      <c r="C66" s="345"/>
      <c r="D66" s="59" t="s">
        <v>148</v>
      </c>
      <c r="E66" s="348"/>
      <c r="F66" s="345"/>
      <c r="G66" s="345"/>
      <c r="H66" s="345"/>
      <c r="I66" s="345"/>
      <c r="J66" s="345"/>
    </row>
    <row r="67" spans="1:10" customFormat="1" x14ac:dyDescent="0.25">
      <c r="A67" s="348"/>
      <c r="B67" s="348"/>
      <c r="C67" s="345"/>
      <c r="D67" s="59" t="s">
        <v>149</v>
      </c>
      <c r="E67" s="348"/>
      <c r="F67" s="345"/>
      <c r="G67" s="345"/>
      <c r="H67" s="345"/>
      <c r="I67" s="345"/>
      <c r="J67" s="345"/>
    </row>
    <row r="68" spans="1:10" customFormat="1" ht="28" x14ac:dyDescent="0.25">
      <c r="A68" s="348"/>
      <c r="B68" s="348"/>
      <c r="C68" s="345"/>
      <c r="D68" s="59" t="s">
        <v>150</v>
      </c>
      <c r="E68" s="348"/>
      <c r="F68" s="345"/>
      <c r="G68" s="345"/>
      <c r="H68" s="345"/>
      <c r="I68" s="345"/>
      <c r="J68" s="345"/>
    </row>
    <row r="69" spans="1:10" customFormat="1" ht="42" x14ac:dyDescent="0.25">
      <c r="A69" s="348"/>
      <c r="B69" s="348" t="s">
        <v>151</v>
      </c>
      <c r="C69" s="345"/>
      <c r="D69" s="59" t="s">
        <v>152</v>
      </c>
      <c r="E69" s="348" t="s">
        <v>147</v>
      </c>
      <c r="F69" s="345"/>
      <c r="G69" s="345"/>
      <c r="H69" s="345"/>
      <c r="I69" s="345"/>
      <c r="J69" s="345"/>
    </row>
    <row r="70" spans="1:10" customFormat="1" ht="28" x14ac:dyDescent="0.25">
      <c r="A70" s="348"/>
      <c r="B70" s="348"/>
      <c r="C70" s="345"/>
      <c r="D70" s="59" t="s">
        <v>153</v>
      </c>
      <c r="E70" s="348"/>
      <c r="F70" s="345"/>
      <c r="G70" s="345"/>
      <c r="H70" s="345"/>
      <c r="I70" s="345"/>
      <c r="J70" s="345"/>
    </row>
    <row r="71" spans="1:10" customFormat="1" x14ac:dyDescent="0.25">
      <c r="A71" s="348"/>
      <c r="B71" s="349" t="s">
        <v>154</v>
      </c>
      <c r="C71" s="345"/>
      <c r="D71" s="69" t="s">
        <v>155</v>
      </c>
      <c r="E71" s="349" t="s">
        <v>156</v>
      </c>
      <c r="F71" s="345"/>
      <c r="G71" s="345"/>
      <c r="H71" s="345"/>
      <c r="I71" s="345"/>
      <c r="J71" s="345"/>
    </row>
    <row r="72" spans="1:10" customFormat="1" x14ac:dyDescent="0.25">
      <c r="A72" s="348"/>
      <c r="B72" s="349"/>
      <c r="C72" s="345"/>
      <c r="D72" s="69" t="s">
        <v>157</v>
      </c>
      <c r="E72" s="349"/>
      <c r="F72" s="345"/>
      <c r="G72" s="345"/>
      <c r="H72" s="345"/>
      <c r="I72" s="345"/>
      <c r="J72" s="345"/>
    </row>
    <row r="73" spans="1:10" customFormat="1" x14ac:dyDescent="0.25">
      <c r="A73" s="348"/>
      <c r="B73" s="349"/>
      <c r="C73" s="345"/>
      <c r="D73" s="69" t="s">
        <v>158</v>
      </c>
      <c r="E73" s="349"/>
      <c r="F73" s="345"/>
      <c r="G73" s="345"/>
      <c r="H73" s="345"/>
      <c r="I73" s="345"/>
      <c r="J73" s="345"/>
    </row>
    <row r="74" spans="1:10" customFormat="1" x14ac:dyDescent="0.25">
      <c r="A74" s="348"/>
      <c r="B74" s="349"/>
      <c r="C74" s="345"/>
      <c r="D74" s="69" t="s">
        <v>159</v>
      </c>
      <c r="E74" s="349"/>
      <c r="F74" s="345"/>
      <c r="G74" s="345"/>
      <c r="H74" s="345"/>
      <c r="I74" s="345"/>
      <c r="J74" s="345"/>
    </row>
    <row r="75" spans="1:10" customFormat="1" ht="15" x14ac:dyDescent="0.25">
      <c r="A75" s="348"/>
      <c r="B75" s="352" t="s">
        <v>160</v>
      </c>
      <c r="C75" s="345"/>
      <c r="D75" s="70" t="s">
        <v>161</v>
      </c>
      <c r="E75" s="354" t="s">
        <v>147</v>
      </c>
      <c r="F75" s="345"/>
      <c r="G75" s="345"/>
      <c r="H75" s="345"/>
      <c r="I75" s="345"/>
      <c r="J75" s="345"/>
    </row>
    <row r="76" spans="1:10" customFormat="1" ht="15" x14ac:dyDescent="0.25">
      <c r="A76" s="348"/>
      <c r="B76" s="352"/>
      <c r="C76" s="345"/>
      <c r="D76" s="70" t="s">
        <v>162</v>
      </c>
      <c r="E76" s="354"/>
      <c r="F76" s="345"/>
      <c r="G76" s="345"/>
      <c r="H76" s="345"/>
      <c r="I76" s="345"/>
      <c r="J76" s="345"/>
    </row>
    <row r="77" spans="1:10" customFormat="1" ht="28" x14ac:dyDescent="0.25">
      <c r="A77" s="349" t="s">
        <v>163</v>
      </c>
      <c r="B77" s="348" t="s">
        <v>164</v>
      </c>
      <c r="C77" s="345" t="s">
        <v>136</v>
      </c>
      <c r="D77" s="59" t="s">
        <v>165</v>
      </c>
      <c r="E77" s="59" t="s">
        <v>166</v>
      </c>
      <c r="F77" s="345"/>
      <c r="G77" s="345"/>
      <c r="H77" s="345"/>
      <c r="I77" s="345"/>
      <c r="J77" s="345"/>
    </row>
    <row r="78" spans="1:10" customFormat="1" ht="42" x14ac:dyDescent="0.25">
      <c r="A78" s="349"/>
      <c r="B78" s="348"/>
      <c r="C78" s="345"/>
      <c r="D78" s="59" t="s">
        <v>167</v>
      </c>
      <c r="E78" s="59" t="s">
        <v>168</v>
      </c>
      <c r="F78" s="345"/>
      <c r="G78" s="345"/>
      <c r="H78" s="345"/>
      <c r="I78" s="345"/>
      <c r="J78" s="345"/>
    </row>
    <row r="79" spans="1:10" customFormat="1" ht="28" x14ac:dyDescent="0.25">
      <c r="A79" s="349"/>
      <c r="B79" s="348" t="s">
        <v>169</v>
      </c>
      <c r="C79" s="345"/>
      <c r="D79" s="59" t="s">
        <v>170</v>
      </c>
      <c r="E79" s="59" t="s">
        <v>171</v>
      </c>
      <c r="F79" s="345"/>
      <c r="G79" s="345"/>
      <c r="H79" s="345"/>
      <c r="I79" s="345"/>
      <c r="J79" s="345"/>
    </row>
    <row r="80" spans="1:10" customFormat="1" ht="42" x14ac:dyDescent="0.25">
      <c r="A80" s="349"/>
      <c r="B80" s="348"/>
      <c r="C80" s="345"/>
      <c r="D80" s="59" t="s">
        <v>172</v>
      </c>
      <c r="E80" s="59" t="s">
        <v>173</v>
      </c>
      <c r="F80" s="345"/>
      <c r="G80" s="345"/>
      <c r="H80" s="345"/>
      <c r="I80" s="345"/>
      <c r="J80" s="345"/>
    </row>
    <row r="81" spans="1:10" customFormat="1" x14ac:dyDescent="0.25">
      <c r="A81" s="349"/>
      <c r="B81" s="348"/>
      <c r="C81" s="345"/>
      <c r="D81" s="59" t="s">
        <v>162</v>
      </c>
      <c r="E81" s="59" t="s">
        <v>174</v>
      </c>
      <c r="F81" s="345"/>
      <c r="G81" s="345"/>
      <c r="H81" s="345"/>
      <c r="I81" s="345"/>
      <c r="J81" s="345"/>
    </row>
    <row r="82" spans="1:10" customFormat="1" ht="28" x14ac:dyDescent="0.25">
      <c r="A82" s="349"/>
      <c r="B82" s="61" t="s">
        <v>175</v>
      </c>
      <c r="C82" s="345"/>
      <c r="D82" s="61" t="s">
        <v>176</v>
      </c>
      <c r="E82" s="61" t="s">
        <v>166</v>
      </c>
      <c r="F82" s="345"/>
      <c r="G82" s="345"/>
      <c r="H82" s="345"/>
      <c r="I82" s="345"/>
      <c r="J82" s="345"/>
    </row>
    <row r="83" spans="1:10" customFormat="1" x14ac:dyDescent="0.25">
      <c r="A83" s="349"/>
      <c r="B83" s="349" t="s">
        <v>177</v>
      </c>
      <c r="C83" s="345"/>
      <c r="D83" s="69" t="s">
        <v>178</v>
      </c>
      <c r="E83" s="349" t="s">
        <v>179</v>
      </c>
      <c r="F83" s="345"/>
      <c r="G83" s="345"/>
      <c r="H83" s="345"/>
      <c r="I83" s="345"/>
      <c r="J83" s="345"/>
    </row>
    <row r="84" spans="1:10" customFormat="1" ht="28" x14ac:dyDescent="0.25">
      <c r="A84" s="349"/>
      <c r="B84" s="349"/>
      <c r="C84" s="345"/>
      <c r="D84" s="69" t="s">
        <v>180</v>
      </c>
      <c r="E84" s="349"/>
      <c r="F84" s="345"/>
      <c r="G84" s="345"/>
      <c r="H84" s="345"/>
      <c r="I84" s="345"/>
      <c r="J84" s="345"/>
    </row>
    <row r="85" spans="1:10" customFormat="1" x14ac:dyDescent="0.25">
      <c r="A85" s="350" t="s">
        <v>181</v>
      </c>
      <c r="B85" s="353" t="s">
        <v>182</v>
      </c>
      <c r="C85" s="345" t="s">
        <v>136</v>
      </c>
      <c r="D85" s="61" t="s">
        <v>183</v>
      </c>
      <c r="E85" s="349" t="s">
        <v>184</v>
      </c>
      <c r="F85" s="345"/>
      <c r="G85" s="345"/>
      <c r="H85" s="345"/>
      <c r="I85" s="345"/>
      <c r="J85" s="345"/>
    </row>
    <row r="86" spans="1:10" customFormat="1" x14ac:dyDescent="0.25">
      <c r="A86" s="350"/>
      <c r="B86" s="353"/>
      <c r="C86" s="345"/>
      <c r="D86" s="61" t="s">
        <v>185</v>
      </c>
      <c r="E86" s="349"/>
      <c r="F86" s="345"/>
      <c r="G86" s="345"/>
      <c r="H86" s="345"/>
      <c r="I86" s="345"/>
      <c r="J86" s="345"/>
    </row>
    <row r="87" spans="1:10" customFormat="1" x14ac:dyDescent="0.25">
      <c r="A87" s="350"/>
      <c r="B87" s="353"/>
      <c r="C87" s="345"/>
      <c r="D87" s="61" t="s">
        <v>186</v>
      </c>
      <c r="E87" s="349"/>
      <c r="F87" s="345"/>
      <c r="G87" s="345"/>
      <c r="H87" s="345"/>
      <c r="I87" s="345"/>
      <c r="J87" s="345"/>
    </row>
    <row r="88" spans="1:10" customFormat="1" x14ac:dyDescent="0.25">
      <c r="A88" s="350"/>
      <c r="B88" s="353"/>
      <c r="C88" s="345"/>
      <c r="D88" s="61" t="s">
        <v>187</v>
      </c>
      <c r="E88" s="349"/>
      <c r="F88" s="345"/>
      <c r="G88" s="345"/>
      <c r="H88" s="345"/>
      <c r="I88" s="345"/>
      <c r="J88" s="345"/>
    </row>
    <row r="89" spans="1:10" customFormat="1" x14ac:dyDescent="0.25">
      <c r="A89" s="350"/>
      <c r="B89" s="353" t="s">
        <v>188</v>
      </c>
      <c r="C89" s="345"/>
      <c r="D89" s="61" t="s">
        <v>40</v>
      </c>
      <c r="E89" s="349" t="s">
        <v>189</v>
      </c>
      <c r="F89" s="345"/>
      <c r="G89" s="345"/>
      <c r="H89" s="345"/>
      <c r="I89" s="345"/>
      <c r="J89" s="345"/>
    </row>
    <row r="90" spans="1:10" customFormat="1" x14ac:dyDescent="0.25">
      <c r="A90" s="350"/>
      <c r="B90" s="353"/>
      <c r="C90" s="345"/>
      <c r="D90" s="61" t="s">
        <v>190</v>
      </c>
      <c r="E90" s="349"/>
      <c r="F90" s="345"/>
      <c r="G90" s="345"/>
      <c r="H90" s="345"/>
      <c r="I90" s="345"/>
      <c r="J90" s="345"/>
    </row>
    <row r="91" spans="1:10" customFormat="1" x14ac:dyDescent="0.25">
      <c r="A91" s="350"/>
      <c r="B91" s="353" t="s">
        <v>191</v>
      </c>
      <c r="C91" s="345"/>
      <c r="D91" s="61" t="s">
        <v>192</v>
      </c>
      <c r="E91" s="349" t="s">
        <v>189</v>
      </c>
      <c r="F91" s="345"/>
      <c r="G91" s="345"/>
      <c r="H91" s="345"/>
      <c r="I91" s="345"/>
      <c r="J91" s="345"/>
    </row>
    <row r="92" spans="1:10" customFormat="1" ht="28" x14ac:dyDescent="0.25">
      <c r="A92" s="350"/>
      <c r="B92" s="353"/>
      <c r="C92" s="345"/>
      <c r="D92" s="61" t="s">
        <v>193</v>
      </c>
      <c r="E92" s="349"/>
      <c r="F92" s="345"/>
      <c r="G92" s="345"/>
      <c r="H92" s="345"/>
      <c r="I92" s="345"/>
      <c r="J92" s="345"/>
    </row>
    <row r="93" spans="1:10" customFormat="1" x14ac:dyDescent="0.25">
      <c r="A93" s="350"/>
      <c r="B93" s="353"/>
      <c r="C93" s="345"/>
      <c r="D93" s="61" t="s">
        <v>194</v>
      </c>
      <c r="E93" s="349"/>
      <c r="F93" s="345"/>
      <c r="G93" s="345"/>
      <c r="H93" s="345"/>
      <c r="I93" s="345"/>
      <c r="J93" s="345"/>
    </row>
    <row r="94" spans="1:10" customFormat="1" x14ac:dyDescent="0.25">
      <c r="A94" s="350"/>
      <c r="B94" s="353"/>
      <c r="C94" s="345"/>
      <c r="D94" s="61" t="s">
        <v>190</v>
      </c>
      <c r="E94" s="349"/>
      <c r="F94" s="345"/>
      <c r="G94" s="345"/>
      <c r="H94" s="345"/>
      <c r="I94" s="345"/>
      <c r="J94" s="345"/>
    </row>
    <row r="95" spans="1:10" customFormat="1" ht="28" x14ac:dyDescent="0.25">
      <c r="A95" s="350"/>
      <c r="B95" s="61" t="s">
        <v>195</v>
      </c>
      <c r="C95" s="345"/>
      <c r="D95" s="61" t="s">
        <v>196</v>
      </c>
      <c r="E95" s="69" t="s">
        <v>197</v>
      </c>
      <c r="F95" s="345"/>
      <c r="G95" s="345"/>
      <c r="H95" s="345"/>
      <c r="I95" s="345"/>
      <c r="J95" s="345"/>
    </row>
    <row r="96" spans="1:10" customFormat="1" ht="28" x14ac:dyDescent="0.25">
      <c r="A96" s="350"/>
      <c r="B96" s="61" t="s">
        <v>198</v>
      </c>
      <c r="C96" s="345"/>
      <c r="D96" s="61" t="s">
        <v>199</v>
      </c>
      <c r="E96" s="69" t="s">
        <v>197</v>
      </c>
      <c r="F96" s="345"/>
      <c r="G96" s="345"/>
      <c r="H96" s="345"/>
      <c r="I96" s="345"/>
      <c r="J96" s="345"/>
    </row>
    <row r="97" spans="1:10" x14ac:dyDescent="0.25">
      <c r="A97" s="345" t="s">
        <v>200</v>
      </c>
      <c r="B97" s="345"/>
      <c r="C97" s="345"/>
      <c r="D97" s="345"/>
      <c r="E97" s="345"/>
      <c r="F97" s="345"/>
      <c r="G97" s="345"/>
      <c r="H97" s="345"/>
      <c r="I97" s="345"/>
      <c r="J97" s="345"/>
    </row>
    <row r="98" spans="1:10" x14ac:dyDescent="0.25">
      <c r="A98" s="346" t="s">
        <v>201</v>
      </c>
      <c r="B98" s="346"/>
      <c r="C98" s="346"/>
      <c r="D98" s="346"/>
      <c r="E98" s="346"/>
      <c r="F98" s="346"/>
      <c r="G98" s="346"/>
      <c r="H98" s="346"/>
      <c r="I98" s="346"/>
      <c r="J98" s="346"/>
    </row>
    <row r="99" spans="1:10" x14ac:dyDescent="0.25">
      <c r="A99" s="346" t="s">
        <v>202</v>
      </c>
      <c r="B99" s="346"/>
      <c r="C99" s="346"/>
      <c r="D99" s="346"/>
      <c r="E99" s="346"/>
      <c r="F99" s="346"/>
      <c r="G99" s="346"/>
      <c r="H99" s="346"/>
      <c r="I99" s="346"/>
      <c r="J99" s="346"/>
    </row>
  </sheetData>
  <mergeCells count="96">
    <mergeCell ref="I3:J5"/>
    <mergeCell ref="I6:J7"/>
    <mergeCell ref="I8:J9"/>
    <mergeCell ref="I10:J11"/>
    <mergeCell ref="I12:J13"/>
    <mergeCell ref="I42:J43"/>
    <mergeCell ref="I44:J49"/>
    <mergeCell ref="F59:H96"/>
    <mergeCell ref="I59:J76"/>
    <mergeCell ref="I77:J84"/>
    <mergeCell ref="I85:J96"/>
    <mergeCell ref="I50:J53"/>
    <mergeCell ref="I54:J56"/>
    <mergeCell ref="I57:J58"/>
    <mergeCell ref="I15:I25"/>
    <mergeCell ref="I34:I37"/>
    <mergeCell ref="J15:J25"/>
    <mergeCell ref="J34:J37"/>
    <mergeCell ref="I38:J41"/>
    <mergeCell ref="I27:J30"/>
    <mergeCell ref="I31:J33"/>
    <mergeCell ref="F50:F58"/>
    <mergeCell ref="H3:H5"/>
    <mergeCell ref="H6:H7"/>
    <mergeCell ref="H8:H9"/>
    <mergeCell ref="H10:H11"/>
    <mergeCell ref="H12:H13"/>
    <mergeCell ref="H15:H25"/>
    <mergeCell ref="H27:H37"/>
    <mergeCell ref="H38:H41"/>
    <mergeCell ref="H42:H43"/>
    <mergeCell ref="H44:H49"/>
    <mergeCell ref="H50:H58"/>
    <mergeCell ref="E75:E76"/>
    <mergeCell ref="E83:E84"/>
    <mergeCell ref="E85:E88"/>
    <mergeCell ref="E89:E90"/>
    <mergeCell ref="E91:E94"/>
    <mergeCell ref="D22:D23"/>
    <mergeCell ref="E59:E64"/>
    <mergeCell ref="E65:E68"/>
    <mergeCell ref="E69:E70"/>
    <mergeCell ref="E71:E74"/>
    <mergeCell ref="B83:B84"/>
    <mergeCell ref="B85:B88"/>
    <mergeCell ref="B89:B90"/>
    <mergeCell ref="B91:B94"/>
    <mergeCell ref="C3:C5"/>
    <mergeCell ref="C6:C7"/>
    <mergeCell ref="C8:C9"/>
    <mergeCell ref="C10:C11"/>
    <mergeCell ref="C12:C13"/>
    <mergeCell ref="C15:C25"/>
    <mergeCell ref="C27:C37"/>
    <mergeCell ref="C38:C49"/>
    <mergeCell ref="C50:C58"/>
    <mergeCell ref="C59:C76"/>
    <mergeCell ref="C77:C84"/>
    <mergeCell ref="C85:C96"/>
    <mergeCell ref="B69:B70"/>
    <mergeCell ref="B71:B74"/>
    <mergeCell ref="B75:B76"/>
    <mergeCell ref="B77:B78"/>
    <mergeCell ref="B79:B81"/>
    <mergeCell ref="A98:J98"/>
    <mergeCell ref="A99:J99"/>
    <mergeCell ref="A3:A13"/>
    <mergeCell ref="A14:A25"/>
    <mergeCell ref="A26:A37"/>
    <mergeCell ref="A38:A49"/>
    <mergeCell ref="A50:A58"/>
    <mergeCell ref="A59:A76"/>
    <mergeCell ref="A77:A84"/>
    <mergeCell ref="A85:A96"/>
    <mergeCell ref="B3:B5"/>
    <mergeCell ref="B6:B7"/>
    <mergeCell ref="B8:B9"/>
    <mergeCell ref="B10:B11"/>
    <mergeCell ref="B12:B13"/>
    <mergeCell ref="B15:B25"/>
    <mergeCell ref="A1:J1"/>
    <mergeCell ref="I2:J2"/>
    <mergeCell ref="I14:J14"/>
    <mergeCell ref="I26:J26"/>
    <mergeCell ref="A97:J97"/>
    <mergeCell ref="B27:B30"/>
    <mergeCell ref="B31:B33"/>
    <mergeCell ref="B34:B37"/>
    <mergeCell ref="B38:B41"/>
    <mergeCell ref="B42:B43"/>
    <mergeCell ref="B44:B49"/>
    <mergeCell ref="B50:B53"/>
    <mergeCell ref="B54:B56"/>
    <mergeCell ref="B57:B58"/>
    <mergeCell ref="B59:B64"/>
    <mergeCell ref="B65:B68"/>
  </mergeCells>
  <phoneticPr fontId="45" type="noConversion"/>
  <pageMargins left="0.74803149606299202" right="0.74803149606299202" top="0.98425196850393704" bottom="0.98425196850393704" header="0.511811023622047" footer="0.511811023622047"/>
  <pageSetup paperSize="9" scale="95"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77"/>
  <sheetViews>
    <sheetView workbookViewId="0">
      <selection activeCell="H3" sqref="H3:H5"/>
    </sheetView>
  </sheetViews>
  <sheetFormatPr defaultColWidth="9" defaultRowHeight="14" x14ac:dyDescent="0.25"/>
  <cols>
    <col min="1" max="1" width="9" style="1"/>
    <col min="2" max="2" width="14.6328125" style="1" customWidth="1"/>
    <col min="3" max="3" width="15.90625" style="1" customWidth="1"/>
    <col min="4" max="16384" width="9" style="1"/>
  </cols>
  <sheetData>
    <row r="1" spans="1:9" x14ac:dyDescent="0.25">
      <c r="A1" s="427" t="s">
        <v>1504</v>
      </c>
      <c r="B1" s="428"/>
      <c r="C1" s="428"/>
      <c r="D1" s="428"/>
      <c r="E1" s="428"/>
      <c r="F1" s="428"/>
      <c r="G1" s="428"/>
      <c r="H1" s="428"/>
      <c r="I1" s="428"/>
    </row>
    <row r="2" spans="1:9" x14ac:dyDescent="0.25">
      <c r="A2" s="69" t="s">
        <v>204</v>
      </c>
      <c r="B2" s="69" t="s">
        <v>552</v>
      </c>
      <c r="C2" s="69" t="s">
        <v>206</v>
      </c>
      <c r="D2" s="69" t="s">
        <v>207</v>
      </c>
      <c r="E2" s="69" t="s">
        <v>208</v>
      </c>
      <c r="F2" s="69" t="s">
        <v>209</v>
      </c>
      <c r="G2" s="69" t="s">
        <v>210</v>
      </c>
      <c r="H2" s="69" t="s">
        <v>211</v>
      </c>
      <c r="I2" s="69" t="s">
        <v>212</v>
      </c>
    </row>
    <row r="3" spans="1:9" ht="28" x14ac:dyDescent="0.25">
      <c r="A3" s="69">
        <v>1</v>
      </c>
      <c r="B3" s="202" t="s">
        <v>1505</v>
      </c>
      <c r="C3" s="203">
        <v>173165</v>
      </c>
      <c r="D3" s="69" t="s">
        <v>219</v>
      </c>
      <c r="E3" s="69">
        <v>160</v>
      </c>
      <c r="F3" s="69">
        <v>8</v>
      </c>
      <c r="G3" s="69">
        <v>28</v>
      </c>
      <c r="H3" s="204" t="s">
        <v>216</v>
      </c>
      <c r="I3" s="69">
        <v>44</v>
      </c>
    </row>
    <row r="4" spans="1:9" ht="28" x14ac:dyDescent="0.25">
      <c r="A4" s="69">
        <v>2</v>
      </c>
      <c r="B4" s="202" t="s">
        <v>1506</v>
      </c>
      <c r="C4" s="203">
        <v>190060</v>
      </c>
      <c r="D4" s="69" t="s">
        <v>219</v>
      </c>
      <c r="E4" s="69">
        <v>360</v>
      </c>
      <c r="F4" s="69">
        <v>12</v>
      </c>
      <c r="G4" s="69">
        <v>44</v>
      </c>
      <c r="H4" s="204" t="s">
        <v>216</v>
      </c>
      <c r="I4" s="69">
        <v>60</v>
      </c>
    </row>
    <row r="5" spans="1:9" ht="28" x14ac:dyDescent="0.25">
      <c r="A5" s="69">
        <v>3</v>
      </c>
      <c r="B5" s="203" t="s">
        <v>1507</v>
      </c>
      <c r="C5" s="203">
        <v>197188</v>
      </c>
      <c r="D5" s="69" t="s">
        <v>219</v>
      </c>
      <c r="E5" s="69">
        <v>180</v>
      </c>
      <c r="F5" s="69">
        <v>9</v>
      </c>
      <c r="G5" s="69">
        <v>32</v>
      </c>
      <c r="H5" s="204" t="s">
        <v>216</v>
      </c>
      <c r="I5" s="69">
        <v>48</v>
      </c>
    </row>
    <row r="6" spans="1:9" ht="28" x14ac:dyDescent="0.25">
      <c r="A6" s="69">
        <v>4</v>
      </c>
      <c r="B6" s="203" t="s">
        <v>1508</v>
      </c>
      <c r="C6" s="203">
        <v>200536</v>
      </c>
      <c r="D6" s="69" t="s">
        <v>219</v>
      </c>
      <c r="E6" s="69">
        <v>390</v>
      </c>
      <c r="F6" s="69">
        <v>13</v>
      </c>
      <c r="G6" s="69">
        <v>48</v>
      </c>
      <c r="H6" s="204" t="s">
        <v>216</v>
      </c>
      <c r="I6" s="69">
        <v>64</v>
      </c>
    </row>
    <row r="7" spans="1:9" ht="28" x14ac:dyDescent="0.25">
      <c r="A7" s="69">
        <v>5</v>
      </c>
      <c r="B7" s="203" t="s">
        <v>1509</v>
      </c>
      <c r="C7" s="203">
        <v>209858</v>
      </c>
      <c r="D7" s="69" t="s">
        <v>219</v>
      </c>
      <c r="E7" s="69">
        <v>270</v>
      </c>
      <c r="F7" s="69">
        <v>9</v>
      </c>
      <c r="G7" s="69">
        <v>32</v>
      </c>
      <c r="H7" s="204" t="s">
        <v>216</v>
      </c>
      <c r="I7" s="69">
        <v>48</v>
      </c>
    </row>
    <row r="8" spans="1:9" ht="28" x14ac:dyDescent="0.25">
      <c r="A8" s="69">
        <v>6</v>
      </c>
      <c r="B8" s="203" t="s">
        <v>1510</v>
      </c>
      <c r="C8" s="203">
        <v>215245</v>
      </c>
      <c r="D8" s="69" t="s">
        <v>219</v>
      </c>
      <c r="E8" s="204">
        <v>450</v>
      </c>
      <c r="F8" s="69">
        <v>15</v>
      </c>
      <c r="G8" s="69">
        <f>14*4</f>
        <v>56</v>
      </c>
      <c r="H8" s="204" t="s">
        <v>216</v>
      </c>
      <c r="I8" s="69">
        <f>G8+16</f>
        <v>72</v>
      </c>
    </row>
    <row r="9" spans="1:9" ht="28" x14ac:dyDescent="0.25">
      <c r="A9" s="69">
        <v>7</v>
      </c>
      <c r="B9" s="203" t="s">
        <v>1511</v>
      </c>
      <c r="C9" s="203">
        <v>236243.5</v>
      </c>
      <c r="D9" s="69" t="s">
        <v>219</v>
      </c>
      <c r="E9" s="69">
        <v>480</v>
      </c>
      <c r="F9" s="69">
        <v>16</v>
      </c>
      <c r="G9" s="69">
        <f>15*4</f>
        <v>60</v>
      </c>
      <c r="H9" s="204" t="s">
        <v>216</v>
      </c>
      <c r="I9" s="69">
        <f>G9+14</f>
        <v>74</v>
      </c>
    </row>
    <row r="10" spans="1:9" ht="28" x14ac:dyDescent="0.25">
      <c r="A10" s="69">
        <v>8</v>
      </c>
      <c r="B10" s="203" t="s">
        <v>1512</v>
      </c>
      <c r="C10" s="203">
        <v>242910</v>
      </c>
      <c r="D10" s="69" t="s">
        <v>219</v>
      </c>
      <c r="E10" s="69">
        <v>100</v>
      </c>
      <c r="F10" s="69">
        <v>5</v>
      </c>
      <c r="G10" s="69">
        <f>4*6</f>
        <v>24</v>
      </c>
      <c r="H10" s="204" t="s">
        <v>216</v>
      </c>
      <c r="I10" s="69">
        <f>G10+18</f>
        <v>42</v>
      </c>
    </row>
    <row r="11" spans="1:9" ht="28" x14ac:dyDescent="0.25">
      <c r="A11" s="69">
        <v>9</v>
      </c>
      <c r="B11" s="202" t="s">
        <v>1513</v>
      </c>
      <c r="C11" s="203">
        <v>171539</v>
      </c>
      <c r="D11" s="69" t="s">
        <v>219</v>
      </c>
      <c r="E11" s="69">
        <v>150</v>
      </c>
      <c r="F11" s="69">
        <v>5</v>
      </c>
      <c r="G11" s="69">
        <v>24</v>
      </c>
      <c r="H11" s="204" t="s">
        <v>216</v>
      </c>
      <c r="I11" s="69">
        <v>48</v>
      </c>
    </row>
    <row r="12" spans="1:9" ht="28" x14ac:dyDescent="0.25">
      <c r="A12" s="69">
        <v>10</v>
      </c>
      <c r="B12" s="202" t="s">
        <v>1514</v>
      </c>
      <c r="C12" s="203">
        <v>176331</v>
      </c>
      <c r="D12" s="69" t="s">
        <v>219</v>
      </c>
      <c r="E12" s="69">
        <v>430</v>
      </c>
      <c r="F12" s="69">
        <v>13</v>
      </c>
      <c r="G12" s="69">
        <f>12*4</f>
        <v>48</v>
      </c>
      <c r="H12" s="204" t="s">
        <v>216</v>
      </c>
      <c r="I12" s="69">
        <f>G12+16</f>
        <v>64</v>
      </c>
    </row>
    <row r="13" spans="1:9" ht="28" x14ac:dyDescent="0.25">
      <c r="A13" s="69">
        <v>11</v>
      </c>
      <c r="B13" s="202" t="s">
        <v>1515</v>
      </c>
      <c r="C13" s="203">
        <v>184464</v>
      </c>
      <c r="D13" s="69" t="s">
        <v>219</v>
      </c>
      <c r="E13" s="69">
        <v>180</v>
      </c>
      <c r="F13" s="69">
        <v>9</v>
      </c>
      <c r="G13" s="69">
        <f>8*6</f>
        <v>48</v>
      </c>
      <c r="H13" s="204" t="s">
        <v>216</v>
      </c>
      <c r="I13" s="69">
        <f>G13+24</f>
        <v>72</v>
      </c>
    </row>
    <row r="14" spans="1:9" ht="28" x14ac:dyDescent="0.25">
      <c r="A14" s="69">
        <v>12</v>
      </c>
      <c r="B14" s="202" t="s">
        <v>1516</v>
      </c>
      <c r="C14" s="203">
        <v>223686</v>
      </c>
      <c r="D14" s="69" t="s">
        <v>219</v>
      </c>
      <c r="E14" s="69">
        <v>140</v>
      </c>
      <c r="F14" s="69">
        <v>7</v>
      </c>
      <c r="G14" s="69">
        <f>6*6</f>
        <v>36</v>
      </c>
      <c r="H14" s="204" t="s">
        <v>216</v>
      </c>
      <c r="I14" s="69">
        <f>G14+24</f>
        <v>60</v>
      </c>
    </row>
    <row r="15" spans="1:9" ht="28" x14ac:dyDescent="0.25">
      <c r="A15" s="69">
        <v>13</v>
      </c>
      <c r="B15" s="202" t="s">
        <v>1517</v>
      </c>
      <c r="C15" s="203">
        <v>233940</v>
      </c>
      <c r="D15" s="69" t="s">
        <v>219</v>
      </c>
      <c r="E15" s="69">
        <v>170</v>
      </c>
      <c r="F15" s="69">
        <v>7</v>
      </c>
      <c r="G15" s="69">
        <f>6*4</f>
        <v>24</v>
      </c>
      <c r="H15" s="204" t="s">
        <v>216</v>
      </c>
      <c r="I15" s="69">
        <f>G15+16</f>
        <v>40</v>
      </c>
    </row>
    <row r="16" spans="1:9" ht="28" x14ac:dyDescent="0.25">
      <c r="A16" s="69">
        <v>14</v>
      </c>
      <c r="B16" s="202" t="s">
        <v>1518</v>
      </c>
      <c r="C16" s="349" t="s">
        <v>1519</v>
      </c>
      <c r="D16" s="69" t="s">
        <v>219</v>
      </c>
      <c r="E16" s="69">
        <v>725</v>
      </c>
      <c r="F16" s="69">
        <v>23</v>
      </c>
      <c r="G16" s="69">
        <f>11*4+2*4+4+5*5+3*6</f>
        <v>99</v>
      </c>
      <c r="H16" s="204" t="s">
        <v>216</v>
      </c>
      <c r="I16" s="69">
        <f>11*4+2*8+4+5*5+3*6+8+14</f>
        <v>129</v>
      </c>
    </row>
    <row r="17" spans="1:9" ht="28" x14ac:dyDescent="0.25">
      <c r="A17" s="69">
        <v>15</v>
      </c>
      <c r="B17" s="202" t="s">
        <v>1520</v>
      </c>
      <c r="C17" s="349"/>
      <c r="D17" s="69" t="s">
        <v>219</v>
      </c>
      <c r="E17" s="69">
        <v>200</v>
      </c>
      <c r="F17" s="69">
        <v>5</v>
      </c>
      <c r="G17" s="69">
        <v>12</v>
      </c>
      <c r="H17" s="204" t="s">
        <v>216</v>
      </c>
      <c r="I17" s="69">
        <f>6+3+6+6+3+6</f>
        <v>30</v>
      </c>
    </row>
    <row r="18" spans="1:9" ht="28" x14ac:dyDescent="0.25">
      <c r="A18" s="69">
        <v>16</v>
      </c>
      <c r="B18" s="202" t="s">
        <v>1521</v>
      </c>
      <c r="C18" s="349"/>
      <c r="D18" s="69" t="s">
        <v>219</v>
      </c>
      <c r="E18" s="69">
        <v>132</v>
      </c>
      <c r="F18" s="69">
        <v>3</v>
      </c>
      <c r="G18" s="69">
        <v>4</v>
      </c>
      <c r="H18" s="204" t="s">
        <v>216</v>
      </c>
      <c r="I18" s="69">
        <v>20</v>
      </c>
    </row>
    <row r="19" spans="1:9" ht="28" x14ac:dyDescent="0.25">
      <c r="A19" s="69">
        <v>17</v>
      </c>
      <c r="B19" s="202" t="s">
        <v>1522</v>
      </c>
      <c r="C19" s="407" t="s">
        <v>1523</v>
      </c>
      <c r="D19" s="69" t="s">
        <v>219</v>
      </c>
      <c r="E19" s="69">
        <v>140</v>
      </c>
      <c r="F19" s="69">
        <v>7</v>
      </c>
      <c r="G19" s="69">
        <f>4*6</f>
        <v>24</v>
      </c>
      <c r="H19" s="204" t="s">
        <v>216</v>
      </c>
      <c r="I19" s="69">
        <f>G19+16</f>
        <v>40</v>
      </c>
    </row>
    <row r="20" spans="1:9" ht="28" x14ac:dyDescent="0.25">
      <c r="A20" s="69">
        <v>18</v>
      </c>
      <c r="B20" s="202" t="s">
        <v>1524</v>
      </c>
      <c r="C20" s="407"/>
      <c r="D20" s="69" t="s">
        <v>219</v>
      </c>
      <c r="E20" s="69">
        <v>120</v>
      </c>
      <c r="F20" s="69">
        <v>3</v>
      </c>
      <c r="G20" s="69">
        <v>6</v>
      </c>
      <c r="H20" s="204" t="s">
        <v>216</v>
      </c>
      <c r="I20" s="69">
        <v>18</v>
      </c>
    </row>
    <row r="21" spans="1:9" ht="28" x14ac:dyDescent="0.25">
      <c r="A21" s="69">
        <v>19</v>
      </c>
      <c r="B21" s="202" t="s">
        <v>1525</v>
      </c>
      <c r="C21" s="204" t="s">
        <v>1526</v>
      </c>
      <c r="D21" s="69" t="s">
        <v>219</v>
      </c>
      <c r="E21" s="69">
        <v>120</v>
      </c>
      <c r="F21" s="69">
        <v>3</v>
      </c>
      <c r="G21" s="69">
        <v>14</v>
      </c>
      <c r="H21" s="204" t="s">
        <v>216</v>
      </c>
      <c r="I21" s="69">
        <v>29</v>
      </c>
    </row>
    <row r="22" spans="1:9" ht="28" x14ac:dyDescent="0.25">
      <c r="A22" s="69">
        <v>20</v>
      </c>
      <c r="B22" s="202" t="s">
        <v>1527</v>
      </c>
      <c r="C22" s="204" t="s">
        <v>1528</v>
      </c>
      <c r="D22" s="69" t="s">
        <v>219</v>
      </c>
      <c r="E22" s="69">
        <v>120</v>
      </c>
      <c r="F22" s="69">
        <v>3</v>
      </c>
      <c r="G22" s="69">
        <v>6</v>
      </c>
      <c r="H22" s="204" t="s">
        <v>216</v>
      </c>
      <c r="I22" s="69">
        <v>12</v>
      </c>
    </row>
    <row r="23" spans="1:9" ht="28" x14ac:dyDescent="0.25">
      <c r="A23" s="69">
        <v>21</v>
      </c>
      <c r="B23" s="202" t="s">
        <v>1529</v>
      </c>
      <c r="C23" s="203">
        <v>171822</v>
      </c>
      <c r="D23" s="204" t="s">
        <v>215</v>
      </c>
      <c r="E23" s="69">
        <v>48</v>
      </c>
      <c r="F23" s="69">
        <v>3</v>
      </c>
      <c r="G23" s="69">
        <v>12</v>
      </c>
      <c r="H23" s="204" t="s">
        <v>216</v>
      </c>
      <c r="I23" s="69">
        <f t="shared" ref="I23:I27" si="0">G23+24</f>
        <v>36</v>
      </c>
    </row>
    <row r="24" spans="1:9" ht="28" x14ac:dyDescent="0.25">
      <c r="A24" s="69">
        <v>22</v>
      </c>
      <c r="B24" s="202" t="s">
        <v>1530</v>
      </c>
      <c r="C24" s="203">
        <v>179685</v>
      </c>
      <c r="D24" s="204" t="s">
        <v>215</v>
      </c>
      <c r="E24" s="69">
        <v>60</v>
      </c>
      <c r="F24" s="69">
        <v>3</v>
      </c>
      <c r="G24" s="69">
        <v>12</v>
      </c>
      <c r="H24" s="204" t="s">
        <v>216</v>
      </c>
      <c r="I24" s="69">
        <f t="shared" si="0"/>
        <v>36</v>
      </c>
    </row>
    <row r="25" spans="1:9" ht="28" x14ac:dyDescent="0.25">
      <c r="A25" s="69">
        <v>23</v>
      </c>
      <c r="B25" s="203" t="s">
        <v>1531</v>
      </c>
      <c r="C25" s="203">
        <v>186117</v>
      </c>
      <c r="D25" s="204" t="s">
        <v>215</v>
      </c>
      <c r="E25" s="69">
        <v>80</v>
      </c>
      <c r="F25" s="69">
        <v>4</v>
      </c>
      <c r="G25" s="69">
        <v>12</v>
      </c>
      <c r="H25" s="204" t="s">
        <v>216</v>
      </c>
      <c r="I25" s="69">
        <f t="shared" ref="I25:I29" si="1">G25+16</f>
        <v>28</v>
      </c>
    </row>
    <row r="26" spans="1:9" ht="28" x14ac:dyDescent="0.25">
      <c r="A26" s="69">
        <v>24</v>
      </c>
      <c r="B26" s="203" t="s">
        <v>1532</v>
      </c>
      <c r="C26" s="203">
        <v>191380</v>
      </c>
      <c r="D26" s="204" t="s">
        <v>215</v>
      </c>
      <c r="E26" s="69">
        <v>39</v>
      </c>
      <c r="F26" s="69">
        <v>3</v>
      </c>
      <c r="G26" s="69">
        <v>8</v>
      </c>
      <c r="H26" s="204" t="s">
        <v>216</v>
      </c>
      <c r="I26" s="69">
        <f t="shared" si="1"/>
        <v>24</v>
      </c>
    </row>
    <row r="27" spans="1:9" ht="28" x14ac:dyDescent="0.25">
      <c r="A27" s="69">
        <v>25</v>
      </c>
      <c r="B27" s="203" t="s">
        <v>1533</v>
      </c>
      <c r="C27" s="203">
        <v>205924</v>
      </c>
      <c r="D27" s="204" t="s">
        <v>215</v>
      </c>
      <c r="E27" s="69">
        <v>48</v>
      </c>
      <c r="F27" s="69">
        <v>3</v>
      </c>
      <c r="G27" s="69">
        <v>12</v>
      </c>
      <c r="H27" s="204" t="s">
        <v>216</v>
      </c>
      <c r="I27" s="69">
        <f t="shared" si="0"/>
        <v>36</v>
      </c>
    </row>
    <row r="28" spans="1:9" ht="28" x14ac:dyDescent="0.25">
      <c r="A28" s="69">
        <v>26</v>
      </c>
      <c r="B28" s="203" t="s">
        <v>1534</v>
      </c>
      <c r="C28" s="203">
        <v>212309</v>
      </c>
      <c r="D28" s="204" t="s">
        <v>215</v>
      </c>
      <c r="E28" s="204">
        <v>80</v>
      </c>
      <c r="F28" s="69">
        <v>5</v>
      </c>
      <c r="G28" s="69">
        <v>16</v>
      </c>
      <c r="H28" s="204" t="s">
        <v>216</v>
      </c>
      <c r="I28" s="69">
        <f t="shared" si="1"/>
        <v>32</v>
      </c>
    </row>
    <row r="29" spans="1:9" ht="28" x14ac:dyDescent="0.25">
      <c r="A29" s="69">
        <v>27</v>
      </c>
      <c r="B29" s="203" t="s">
        <v>1535</v>
      </c>
      <c r="C29" s="203">
        <v>226686</v>
      </c>
      <c r="D29" s="204" t="s">
        <v>215</v>
      </c>
      <c r="E29" s="69">
        <v>80</v>
      </c>
      <c r="F29" s="69">
        <v>5</v>
      </c>
      <c r="G29" s="69">
        <v>16</v>
      </c>
      <c r="H29" s="204" t="s">
        <v>216</v>
      </c>
      <c r="I29" s="69">
        <f t="shared" si="1"/>
        <v>32</v>
      </c>
    </row>
    <row r="30" spans="1:9" ht="28" x14ac:dyDescent="0.25">
      <c r="A30" s="69">
        <v>28</v>
      </c>
      <c r="B30" s="203" t="s">
        <v>1536</v>
      </c>
      <c r="C30" s="203">
        <v>229321</v>
      </c>
      <c r="D30" s="204" t="s">
        <v>215</v>
      </c>
      <c r="E30" s="69">
        <v>48</v>
      </c>
      <c r="F30" s="69">
        <v>3</v>
      </c>
      <c r="G30" s="69">
        <v>12</v>
      </c>
      <c r="H30" s="204" t="s">
        <v>216</v>
      </c>
      <c r="I30" s="69">
        <f>G30+24</f>
        <v>36</v>
      </c>
    </row>
    <row r="31" spans="1:9" ht="28" x14ac:dyDescent="0.25">
      <c r="A31" s="69">
        <v>29</v>
      </c>
      <c r="B31" s="203" t="s">
        <v>1537</v>
      </c>
      <c r="C31" s="203">
        <v>230958.5</v>
      </c>
      <c r="D31" s="204" t="s">
        <v>215</v>
      </c>
      <c r="E31" s="69">
        <v>48</v>
      </c>
      <c r="F31" s="69">
        <v>3</v>
      </c>
      <c r="G31" s="69">
        <v>8</v>
      </c>
      <c r="H31" s="204" t="s">
        <v>216</v>
      </c>
      <c r="I31" s="69">
        <f t="shared" ref="I31:I36" si="2">G31+16</f>
        <v>24</v>
      </c>
    </row>
    <row r="32" spans="1:9" ht="28" x14ac:dyDescent="0.25">
      <c r="A32" s="69">
        <v>30</v>
      </c>
      <c r="B32" s="203" t="s">
        <v>1538</v>
      </c>
      <c r="C32" s="203">
        <v>241555</v>
      </c>
      <c r="D32" s="204" t="s">
        <v>215</v>
      </c>
      <c r="E32" s="69">
        <v>39</v>
      </c>
      <c r="F32" s="69">
        <v>3</v>
      </c>
      <c r="G32" s="69">
        <v>12</v>
      </c>
      <c r="H32" s="204" t="s">
        <v>216</v>
      </c>
      <c r="I32" s="69">
        <f>G32+12</f>
        <v>24</v>
      </c>
    </row>
    <row r="33" spans="1:9" ht="28" x14ac:dyDescent="0.25">
      <c r="A33" s="69">
        <v>31</v>
      </c>
      <c r="B33" s="202" t="s">
        <v>1539</v>
      </c>
      <c r="C33" s="203">
        <v>173404</v>
      </c>
      <c r="D33" s="204" t="s">
        <v>215</v>
      </c>
      <c r="E33" s="69">
        <v>48</v>
      </c>
      <c r="F33" s="69">
        <v>3</v>
      </c>
      <c r="G33" s="69">
        <v>12</v>
      </c>
      <c r="H33" s="204" t="s">
        <v>216</v>
      </c>
      <c r="I33" s="69">
        <f t="shared" ref="I33:I41" si="3">G33+24</f>
        <v>36</v>
      </c>
    </row>
    <row r="34" spans="1:9" ht="28" x14ac:dyDescent="0.25">
      <c r="A34" s="69">
        <v>32</v>
      </c>
      <c r="B34" s="202" t="s">
        <v>1540</v>
      </c>
      <c r="C34" s="203">
        <v>179223.6</v>
      </c>
      <c r="D34" s="204" t="s">
        <v>215</v>
      </c>
      <c r="E34" s="69">
        <v>48</v>
      </c>
      <c r="F34" s="69">
        <v>3</v>
      </c>
      <c r="G34" s="69">
        <v>8</v>
      </c>
      <c r="H34" s="204" t="s">
        <v>216</v>
      </c>
      <c r="I34" s="69">
        <f t="shared" si="2"/>
        <v>24</v>
      </c>
    </row>
    <row r="35" spans="1:9" ht="28" x14ac:dyDescent="0.25">
      <c r="A35" s="69">
        <v>33</v>
      </c>
      <c r="B35" s="202" t="s">
        <v>1541</v>
      </c>
      <c r="C35" s="203">
        <v>182850</v>
      </c>
      <c r="D35" s="204" t="s">
        <v>215</v>
      </c>
      <c r="E35" s="69">
        <v>39</v>
      </c>
      <c r="F35" s="69">
        <v>3</v>
      </c>
      <c r="G35" s="69">
        <v>8</v>
      </c>
      <c r="H35" s="204" t="s">
        <v>216</v>
      </c>
      <c r="I35" s="69">
        <f t="shared" si="2"/>
        <v>24</v>
      </c>
    </row>
    <row r="36" spans="1:9" ht="28" x14ac:dyDescent="0.25">
      <c r="A36" s="69">
        <v>34</v>
      </c>
      <c r="B36" s="202" t="s">
        <v>1542</v>
      </c>
      <c r="C36" s="203">
        <v>192927.2</v>
      </c>
      <c r="D36" s="204" t="s">
        <v>215</v>
      </c>
      <c r="E36" s="69">
        <v>60</v>
      </c>
      <c r="F36" s="69">
        <v>3</v>
      </c>
      <c r="G36" s="69">
        <v>8</v>
      </c>
      <c r="H36" s="204" t="s">
        <v>216</v>
      </c>
      <c r="I36" s="69">
        <f t="shared" si="2"/>
        <v>24</v>
      </c>
    </row>
    <row r="37" spans="1:9" ht="28" x14ac:dyDescent="0.25">
      <c r="A37" s="69">
        <v>35</v>
      </c>
      <c r="B37" s="202" t="s">
        <v>1543</v>
      </c>
      <c r="C37" s="203">
        <v>196646</v>
      </c>
      <c r="D37" s="204" t="s">
        <v>215</v>
      </c>
      <c r="E37" s="69">
        <v>80</v>
      </c>
      <c r="F37" s="69">
        <v>5</v>
      </c>
      <c r="G37" s="69">
        <v>24</v>
      </c>
      <c r="H37" s="204" t="s">
        <v>216</v>
      </c>
      <c r="I37" s="69">
        <f t="shared" si="3"/>
        <v>48</v>
      </c>
    </row>
    <row r="38" spans="1:9" ht="28" x14ac:dyDescent="0.25">
      <c r="A38" s="69">
        <v>36</v>
      </c>
      <c r="B38" s="202" t="s">
        <v>1544</v>
      </c>
      <c r="C38" s="203">
        <v>199929.5</v>
      </c>
      <c r="D38" s="204" t="s">
        <v>215</v>
      </c>
      <c r="E38" s="69">
        <v>48</v>
      </c>
      <c r="F38" s="69">
        <v>3</v>
      </c>
      <c r="G38" s="69">
        <v>12</v>
      </c>
      <c r="H38" s="204" t="s">
        <v>216</v>
      </c>
      <c r="I38" s="69">
        <f t="shared" si="3"/>
        <v>36</v>
      </c>
    </row>
    <row r="39" spans="1:9" ht="28" x14ac:dyDescent="0.25">
      <c r="A39" s="69">
        <v>37</v>
      </c>
      <c r="B39" s="202" t="s">
        <v>1545</v>
      </c>
      <c r="C39" s="203">
        <v>201898</v>
      </c>
      <c r="D39" s="204" t="s">
        <v>215</v>
      </c>
      <c r="E39" s="69">
        <v>48</v>
      </c>
      <c r="F39" s="69">
        <v>3</v>
      </c>
      <c r="G39" s="69">
        <v>12</v>
      </c>
      <c r="H39" s="204" t="s">
        <v>216</v>
      </c>
      <c r="I39" s="69">
        <f t="shared" si="3"/>
        <v>36</v>
      </c>
    </row>
    <row r="40" spans="1:9" ht="28" x14ac:dyDescent="0.25">
      <c r="A40" s="69">
        <v>38</v>
      </c>
      <c r="B40" s="202" t="s">
        <v>1546</v>
      </c>
      <c r="C40" s="203">
        <v>204834</v>
      </c>
      <c r="D40" s="204" t="s">
        <v>215</v>
      </c>
      <c r="E40" s="69">
        <v>48</v>
      </c>
      <c r="F40" s="69">
        <v>3</v>
      </c>
      <c r="G40" s="69">
        <v>12</v>
      </c>
      <c r="H40" s="204" t="s">
        <v>216</v>
      </c>
      <c r="I40" s="69">
        <f t="shared" si="3"/>
        <v>36</v>
      </c>
    </row>
    <row r="41" spans="1:9" ht="28" x14ac:dyDescent="0.25">
      <c r="A41" s="69">
        <v>39</v>
      </c>
      <c r="B41" s="202" t="s">
        <v>1547</v>
      </c>
      <c r="C41" s="203">
        <v>205684.5</v>
      </c>
      <c r="D41" s="204" t="s">
        <v>215</v>
      </c>
      <c r="E41" s="69">
        <v>60</v>
      </c>
      <c r="F41" s="69">
        <v>3</v>
      </c>
      <c r="G41" s="69">
        <v>12</v>
      </c>
      <c r="H41" s="204" t="s">
        <v>216</v>
      </c>
      <c r="I41" s="69">
        <f t="shared" si="3"/>
        <v>36</v>
      </c>
    </row>
    <row r="42" spans="1:9" ht="28" x14ac:dyDescent="0.25">
      <c r="A42" s="69">
        <v>40</v>
      </c>
      <c r="B42" s="202" t="s">
        <v>1548</v>
      </c>
      <c r="C42" s="203">
        <f>207658.8</f>
        <v>207658.8</v>
      </c>
      <c r="D42" s="204" t="s">
        <v>215</v>
      </c>
      <c r="E42" s="69">
        <v>39</v>
      </c>
      <c r="F42" s="69">
        <v>3</v>
      </c>
      <c r="G42" s="69">
        <v>8</v>
      </c>
      <c r="H42" s="204" t="s">
        <v>216</v>
      </c>
      <c r="I42" s="69">
        <f t="shared" ref="I42:I48" si="4">G42+16</f>
        <v>24</v>
      </c>
    </row>
    <row r="43" spans="1:9" ht="28" x14ac:dyDescent="0.25">
      <c r="A43" s="69">
        <v>41</v>
      </c>
      <c r="B43" s="202" t="s">
        <v>1549</v>
      </c>
      <c r="C43" s="203">
        <f>211467-10</f>
        <v>211457</v>
      </c>
      <c r="D43" s="204" t="s">
        <v>215</v>
      </c>
      <c r="E43" s="69">
        <v>48</v>
      </c>
      <c r="F43" s="69">
        <v>3</v>
      </c>
      <c r="G43" s="69">
        <v>12</v>
      </c>
      <c r="H43" s="204" t="s">
        <v>216</v>
      </c>
      <c r="I43" s="69">
        <f>G43+24</f>
        <v>36</v>
      </c>
    </row>
    <row r="44" spans="1:9" ht="28" x14ac:dyDescent="0.25">
      <c r="A44" s="69">
        <v>42</v>
      </c>
      <c r="B44" s="202" t="s">
        <v>1550</v>
      </c>
      <c r="C44" s="203">
        <v>215749.4</v>
      </c>
      <c r="D44" s="204" t="s">
        <v>215</v>
      </c>
      <c r="E44" s="69">
        <v>39</v>
      </c>
      <c r="F44" s="69">
        <v>3</v>
      </c>
      <c r="G44" s="69">
        <v>8</v>
      </c>
      <c r="H44" s="204" t="s">
        <v>216</v>
      </c>
      <c r="I44" s="69">
        <f t="shared" si="4"/>
        <v>24</v>
      </c>
    </row>
    <row r="45" spans="1:9" ht="28" x14ac:dyDescent="0.25">
      <c r="A45" s="69">
        <v>43</v>
      </c>
      <c r="B45" s="202" t="s">
        <v>1551</v>
      </c>
      <c r="C45" s="203">
        <f>217057</f>
        <v>217057</v>
      </c>
      <c r="D45" s="204" t="s">
        <v>215</v>
      </c>
      <c r="E45" s="69">
        <v>52</v>
      </c>
      <c r="F45" s="69">
        <v>4</v>
      </c>
      <c r="G45" s="69">
        <v>12</v>
      </c>
      <c r="H45" s="204" t="s">
        <v>216</v>
      </c>
      <c r="I45" s="69">
        <f>G45+14</f>
        <v>26</v>
      </c>
    </row>
    <row r="46" spans="1:9" ht="28" x14ac:dyDescent="0.25">
      <c r="A46" s="69">
        <v>44</v>
      </c>
      <c r="B46" s="202" t="s">
        <v>1552</v>
      </c>
      <c r="C46" s="203">
        <v>229039.5</v>
      </c>
      <c r="D46" s="204" t="s">
        <v>215</v>
      </c>
      <c r="E46" s="69">
        <v>48</v>
      </c>
      <c r="F46" s="69">
        <v>3</v>
      </c>
      <c r="G46" s="69">
        <v>8</v>
      </c>
      <c r="H46" s="204" t="s">
        <v>216</v>
      </c>
      <c r="I46" s="69">
        <f t="shared" si="4"/>
        <v>24</v>
      </c>
    </row>
    <row r="47" spans="1:9" ht="28" x14ac:dyDescent="0.25">
      <c r="A47" s="69">
        <v>45</v>
      </c>
      <c r="B47" s="202" t="s">
        <v>1553</v>
      </c>
      <c r="C47" s="203">
        <v>230572.5</v>
      </c>
      <c r="D47" s="204" t="s">
        <v>215</v>
      </c>
      <c r="E47" s="69">
        <v>39</v>
      </c>
      <c r="F47" s="69">
        <v>3</v>
      </c>
      <c r="G47" s="69">
        <v>8</v>
      </c>
      <c r="H47" s="204" t="s">
        <v>216</v>
      </c>
      <c r="I47" s="69">
        <f t="shared" si="4"/>
        <v>24</v>
      </c>
    </row>
    <row r="48" spans="1:9" ht="28" x14ac:dyDescent="0.25">
      <c r="A48" s="69">
        <v>46</v>
      </c>
      <c r="B48" s="203" t="s">
        <v>1554</v>
      </c>
      <c r="C48" s="203">
        <v>208508</v>
      </c>
      <c r="D48" s="204" t="s">
        <v>215</v>
      </c>
      <c r="E48" s="69">
        <v>39</v>
      </c>
      <c r="F48" s="69">
        <v>3</v>
      </c>
      <c r="G48" s="69">
        <v>8</v>
      </c>
      <c r="H48" s="204" t="s">
        <v>216</v>
      </c>
      <c r="I48" s="69">
        <f t="shared" si="4"/>
        <v>24</v>
      </c>
    </row>
    <row r="49" spans="1:9" ht="28" x14ac:dyDescent="0.25">
      <c r="A49" s="69">
        <v>47</v>
      </c>
      <c r="B49" s="203" t="s">
        <v>1555</v>
      </c>
      <c r="C49" s="203">
        <v>213170</v>
      </c>
      <c r="D49" s="204" t="s">
        <v>215</v>
      </c>
      <c r="E49" s="69">
        <v>39</v>
      </c>
      <c r="F49" s="69">
        <v>3</v>
      </c>
      <c r="G49" s="69">
        <v>12</v>
      </c>
      <c r="H49" s="204" t="s">
        <v>216</v>
      </c>
      <c r="I49" s="69">
        <f>G49+24</f>
        <v>36</v>
      </c>
    </row>
    <row r="50" spans="1:9" ht="28" x14ac:dyDescent="0.25">
      <c r="A50" s="69">
        <v>48</v>
      </c>
      <c r="B50" s="202" t="s">
        <v>1556</v>
      </c>
      <c r="C50" s="204" t="s">
        <v>1523</v>
      </c>
      <c r="D50" s="204" t="s">
        <v>215</v>
      </c>
      <c r="E50" s="69">
        <v>39</v>
      </c>
      <c r="F50" s="69">
        <v>3</v>
      </c>
      <c r="G50" s="69">
        <v>10</v>
      </c>
      <c r="H50" s="204" t="s">
        <v>216</v>
      </c>
      <c r="I50" s="69">
        <v>30</v>
      </c>
    </row>
    <row r="51" spans="1:9" ht="28" x14ac:dyDescent="0.25">
      <c r="A51" s="69">
        <v>49</v>
      </c>
      <c r="B51" s="203" t="s">
        <v>1557</v>
      </c>
      <c r="C51" s="204" t="s">
        <v>1526</v>
      </c>
      <c r="D51" s="204" t="s">
        <v>215</v>
      </c>
      <c r="E51" s="69">
        <v>90</v>
      </c>
      <c r="F51" s="69">
        <v>3</v>
      </c>
      <c r="G51" s="69">
        <v>12</v>
      </c>
      <c r="H51" s="204" t="s">
        <v>216</v>
      </c>
      <c r="I51" s="69">
        <f>G51+24</f>
        <v>36</v>
      </c>
    </row>
    <row r="52" spans="1:9" ht="28" x14ac:dyDescent="0.25">
      <c r="A52" s="69">
        <v>50</v>
      </c>
      <c r="B52" s="63" t="s">
        <v>1558</v>
      </c>
      <c r="C52" s="63" t="s">
        <v>1559</v>
      </c>
      <c r="D52" s="71" t="s">
        <v>215</v>
      </c>
      <c r="E52" s="63">
        <v>100</v>
      </c>
      <c r="F52" s="63">
        <v>3</v>
      </c>
      <c r="G52" s="63">
        <v>4</v>
      </c>
      <c r="H52" s="204" t="s">
        <v>216</v>
      </c>
      <c r="I52" s="63">
        <v>16</v>
      </c>
    </row>
    <row r="53" spans="1:9" ht="28" x14ac:dyDescent="0.25">
      <c r="A53" s="69">
        <v>51</v>
      </c>
      <c r="B53" s="63" t="s">
        <v>1560</v>
      </c>
      <c r="C53" s="63" t="s">
        <v>1561</v>
      </c>
      <c r="D53" s="71" t="s">
        <v>215</v>
      </c>
      <c r="E53" s="63">
        <v>95</v>
      </c>
      <c r="F53" s="63">
        <v>3</v>
      </c>
      <c r="G53" s="63">
        <v>4</v>
      </c>
      <c r="H53" s="204" t="s">
        <v>216</v>
      </c>
      <c r="I53" s="63">
        <v>16</v>
      </c>
    </row>
    <row r="54" spans="1:9" ht="28" x14ac:dyDescent="0.25">
      <c r="A54" s="69">
        <v>52</v>
      </c>
      <c r="B54" s="71" t="s">
        <v>1562</v>
      </c>
      <c r="C54" s="63" t="s">
        <v>1563</v>
      </c>
      <c r="D54" s="71" t="s">
        <v>215</v>
      </c>
      <c r="E54" s="63">
        <v>100</v>
      </c>
      <c r="F54" s="63">
        <v>3</v>
      </c>
      <c r="G54" s="63">
        <v>4</v>
      </c>
      <c r="H54" s="204" t="s">
        <v>216</v>
      </c>
      <c r="I54" s="63">
        <v>10</v>
      </c>
    </row>
    <row r="55" spans="1:9" ht="28" x14ac:dyDescent="0.25">
      <c r="A55" s="69">
        <v>53</v>
      </c>
      <c r="B55" s="71" t="s">
        <v>1564</v>
      </c>
      <c r="C55" s="71" t="s">
        <v>1565</v>
      </c>
      <c r="D55" s="71" t="s">
        <v>215</v>
      </c>
      <c r="E55" s="63">
        <v>100</v>
      </c>
      <c r="F55" s="63">
        <v>3</v>
      </c>
      <c r="G55" s="63">
        <v>4</v>
      </c>
      <c r="H55" s="204" t="s">
        <v>216</v>
      </c>
      <c r="I55" s="63">
        <v>10</v>
      </c>
    </row>
    <row r="56" spans="1:9" ht="28" x14ac:dyDescent="0.25">
      <c r="A56" s="69">
        <v>54</v>
      </c>
      <c r="B56" s="63" t="s">
        <v>1566</v>
      </c>
      <c r="C56" s="71" t="s">
        <v>1567</v>
      </c>
      <c r="D56" s="71" t="s">
        <v>215</v>
      </c>
      <c r="E56" s="63">
        <v>100</v>
      </c>
      <c r="F56" s="63">
        <v>3</v>
      </c>
      <c r="G56" s="63">
        <v>4</v>
      </c>
      <c r="H56" s="204" t="s">
        <v>216</v>
      </c>
      <c r="I56" s="63">
        <v>16</v>
      </c>
    </row>
    <row r="57" spans="1:9" ht="28" x14ac:dyDescent="0.25">
      <c r="A57" s="69">
        <v>55</v>
      </c>
      <c r="B57" s="63" t="s">
        <v>1568</v>
      </c>
      <c r="C57" s="71" t="s">
        <v>1569</v>
      </c>
      <c r="D57" s="71" t="s">
        <v>215</v>
      </c>
      <c r="E57" s="63">
        <v>100</v>
      </c>
      <c r="F57" s="63">
        <v>3</v>
      </c>
      <c r="G57" s="63">
        <v>4</v>
      </c>
      <c r="H57" s="204" t="s">
        <v>216</v>
      </c>
      <c r="I57" s="63">
        <v>10</v>
      </c>
    </row>
    <row r="58" spans="1:9" ht="28" x14ac:dyDescent="0.25">
      <c r="A58" s="69">
        <v>56</v>
      </c>
      <c r="B58" s="63" t="s">
        <v>1570</v>
      </c>
      <c r="C58" s="63" t="s">
        <v>1571</v>
      </c>
      <c r="D58" s="71" t="s">
        <v>215</v>
      </c>
      <c r="E58" s="63">
        <v>100</v>
      </c>
      <c r="F58" s="63">
        <v>3</v>
      </c>
      <c r="G58" s="63">
        <v>4</v>
      </c>
      <c r="H58" s="204" t="s">
        <v>216</v>
      </c>
      <c r="I58" s="63">
        <v>16</v>
      </c>
    </row>
    <row r="59" spans="1:9" ht="28" x14ac:dyDescent="0.25">
      <c r="A59" s="69">
        <v>57</v>
      </c>
      <c r="B59" s="71" t="s">
        <v>1572</v>
      </c>
      <c r="C59" s="63" t="s">
        <v>1573</v>
      </c>
      <c r="D59" s="71" t="s">
        <v>215</v>
      </c>
      <c r="E59" s="63">
        <v>95</v>
      </c>
      <c r="F59" s="63">
        <v>3</v>
      </c>
      <c r="G59" s="63">
        <v>4</v>
      </c>
      <c r="H59" s="204" t="s">
        <v>216</v>
      </c>
      <c r="I59" s="63">
        <v>16</v>
      </c>
    </row>
    <row r="60" spans="1:9" ht="28" x14ac:dyDescent="0.25">
      <c r="A60" s="69">
        <v>58</v>
      </c>
      <c r="B60" s="71" t="s">
        <v>1574</v>
      </c>
      <c r="C60" s="63" t="s">
        <v>1575</v>
      </c>
      <c r="D60" s="71" t="s">
        <v>215</v>
      </c>
      <c r="E60" s="63">
        <v>100</v>
      </c>
      <c r="F60" s="63">
        <v>3</v>
      </c>
      <c r="G60" s="63">
        <v>4</v>
      </c>
      <c r="H60" s="204" t="s">
        <v>216</v>
      </c>
      <c r="I60" s="63">
        <v>16</v>
      </c>
    </row>
    <row r="61" spans="1:9" ht="28" x14ac:dyDescent="0.25">
      <c r="A61" s="69">
        <v>59</v>
      </c>
      <c r="B61" s="63" t="s">
        <v>1576</v>
      </c>
      <c r="C61" s="63" t="s">
        <v>1577</v>
      </c>
      <c r="D61" s="71" t="s">
        <v>215</v>
      </c>
      <c r="E61" s="63">
        <v>100</v>
      </c>
      <c r="F61" s="63">
        <v>3</v>
      </c>
      <c r="G61" s="63">
        <v>4</v>
      </c>
      <c r="H61" s="204" t="s">
        <v>216</v>
      </c>
      <c r="I61" s="63">
        <v>13</v>
      </c>
    </row>
    <row r="62" spans="1:9" ht="28" x14ac:dyDescent="0.25">
      <c r="A62" s="69">
        <v>60</v>
      </c>
      <c r="B62" s="63" t="s">
        <v>1578</v>
      </c>
      <c r="C62" s="63" t="s">
        <v>1579</v>
      </c>
      <c r="D62" s="71" t="s">
        <v>215</v>
      </c>
      <c r="E62" s="63">
        <v>100</v>
      </c>
      <c r="F62" s="63">
        <v>3</v>
      </c>
      <c r="G62" s="63">
        <v>4</v>
      </c>
      <c r="H62" s="204" t="s">
        <v>216</v>
      </c>
      <c r="I62" s="63">
        <v>10</v>
      </c>
    </row>
    <row r="63" spans="1:9" ht="28" x14ac:dyDescent="0.25">
      <c r="A63" s="69">
        <v>61</v>
      </c>
      <c r="B63" s="63" t="s">
        <v>1580</v>
      </c>
      <c r="C63" s="63" t="s">
        <v>1581</v>
      </c>
      <c r="D63" s="71" t="s">
        <v>215</v>
      </c>
      <c r="E63" s="63">
        <v>95</v>
      </c>
      <c r="F63" s="63">
        <v>3</v>
      </c>
      <c r="G63" s="63">
        <v>4</v>
      </c>
      <c r="H63" s="204" t="s">
        <v>216</v>
      </c>
      <c r="I63" s="63">
        <v>10</v>
      </c>
    </row>
    <row r="64" spans="1:9" ht="28" x14ac:dyDescent="0.25">
      <c r="A64" s="69">
        <v>62</v>
      </c>
      <c r="B64" s="71" t="s">
        <v>1582</v>
      </c>
      <c r="C64" s="63" t="s">
        <v>1583</v>
      </c>
      <c r="D64" s="71" t="s">
        <v>215</v>
      </c>
      <c r="E64" s="63">
        <v>95</v>
      </c>
      <c r="F64" s="63">
        <v>3</v>
      </c>
      <c r="G64" s="63">
        <v>4</v>
      </c>
      <c r="H64" s="204" t="s">
        <v>216</v>
      </c>
      <c r="I64" s="63">
        <v>16</v>
      </c>
    </row>
    <row r="65" spans="1:9" ht="28" x14ac:dyDescent="0.25">
      <c r="A65" s="69">
        <v>63</v>
      </c>
      <c r="B65" s="63" t="s">
        <v>1584</v>
      </c>
      <c r="C65" s="63" t="s">
        <v>1585</v>
      </c>
      <c r="D65" s="71" t="s">
        <v>215</v>
      </c>
      <c r="E65" s="63">
        <v>100</v>
      </c>
      <c r="F65" s="63">
        <v>3</v>
      </c>
      <c r="G65" s="63">
        <v>4</v>
      </c>
      <c r="H65" s="204" t="s">
        <v>216</v>
      </c>
      <c r="I65" s="63">
        <v>16</v>
      </c>
    </row>
    <row r="66" spans="1:9" ht="28" x14ac:dyDescent="0.25">
      <c r="A66" s="69">
        <v>64</v>
      </c>
      <c r="B66" s="71" t="s">
        <v>1586</v>
      </c>
      <c r="C66" s="63" t="s">
        <v>1587</v>
      </c>
      <c r="D66" s="71" t="s">
        <v>215</v>
      </c>
      <c r="E66" s="63">
        <v>95</v>
      </c>
      <c r="F66" s="63">
        <v>3</v>
      </c>
      <c r="G66" s="63">
        <v>4</v>
      </c>
      <c r="H66" s="204" t="s">
        <v>216</v>
      </c>
      <c r="I66" s="63">
        <v>16</v>
      </c>
    </row>
    <row r="67" spans="1:9" ht="28" x14ac:dyDescent="0.25">
      <c r="A67" s="69">
        <v>65</v>
      </c>
      <c r="B67" s="63" t="s">
        <v>1588</v>
      </c>
      <c r="C67" s="63" t="s">
        <v>1589</v>
      </c>
      <c r="D67" s="71" t="s">
        <v>215</v>
      </c>
      <c r="E67" s="63">
        <v>100</v>
      </c>
      <c r="F67" s="63">
        <v>3</v>
      </c>
      <c r="G67" s="63">
        <v>4</v>
      </c>
      <c r="H67" s="204" t="s">
        <v>216</v>
      </c>
      <c r="I67" s="63">
        <v>16</v>
      </c>
    </row>
    <row r="68" spans="1:9" ht="28" x14ac:dyDescent="0.25">
      <c r="A68" s="69">
        <v>66</v>
      </c>
      <c r="B68" s="63" t="s">
        <v>1590</v>
      </c>
      <c r="C68" s="63" t="s">
        <v>1591</v>
      </c>
      <c r="D68" s="71" t="s">
        <v>215</v>
      </c>
      <c r="E68" s="63">
        <v>95</v>
      </c>
      <c r="F68" s="63">
        <v>3</v>
      </c>
      <c r="G68" s="63">
        <v>4</v>
      </c>
      <c r="H68" s="204" t="s">
        <v>216</v>
      </c>
      <c r="I68" s="63">
        <v>10</v>
      </c>
    </row>
    <row r="69" spans="1:9" ht="28" x14ac:dyDescent="0.25">
      <c r="A69" s="69">
        <v>67</v>
      </c>
      <c r="B69" s="63" t="s">
        <v>1592</v>
      </c>
      <c r="C69" s="63" t="s">
        <v>1593</v>
      </c>
      <c r="D69" s="71" t="s">
        <v>215</v>
      </c>
      <c r="E69" s="63">
        <v>95</v>
      </c>
      <c r="F69" s="63">
        <v>3</v>
      </c>
      <c r="G69" s="63">
        <v>4</v>
      </c>
      <c r="H69" s="204" t="s">
        <v>216</v>
      </c>
      <c r="I69" s="63">
        <v>10</v>
      </c>
    </row>
    <row r="70" spans="1:9" ht="28" x14ac:dyDescent="0.25">
      <c r="A70" s="69">
        <v>68</v>
      </c>
      <c r="B70" s="63" t="s">
        <v>1594</v>
      </c>
      <c r="C70" s="63" t="s">
        <v>1595</v>
      </c>
      <c r="D70" s="71" t="s">
        <v>215</v>
      </c>
      <c r="E70" s="63">
        <v>100</v>
      </c>
      <c r="F70" s="63">
        <v>3</v>
      </c>
      <c r="G70" s="63">
        <v>4</v>
      </c>
      <c r="H70" s="204" t="s">
        <v>216</v>
      </c>
      <c r="I70" s="63">
        <v>10</v>
      </c>
    </row>
    <row r="71" spans="1:9" ht="28" x14ac:dyDescent="0.25">
      <c r="A71" s="69">
        <v>69</v>
      </c>
      <c r="B71" s="71" t="s">
        <v>1594</v>
      </c>
      <c r="C71" s="63" t="s">
        <v>1596</v>
      </c>
      <c r="D71" s="71" t="s">
        <v>215</v>
      </c>
      <c r="E71" s="63">
        <v>95</v>
      </c>
      <c r="F71" s="63">
        <v>3</v>
      </c>
      <c r="G71" s="63">
        <v>4</v>
      </c>
      <c r="H71" s="204" t="s">
        <v>216</v>
      </c>
      <c r="I71" s="63">
        <v>16</v>
      </c>
    </row>
    <row r="72" spans="1:9" ht="28" x14ac:dyDescent="0.25">
      <c r="A72" s="69">
        <v>70</v>
      </c>
      <c r="B72" s="63" t="s">
        <v>1597</v>
      </c>
      <c r="C72" s="63" t="s">
        <v>1598</v>
      </c>
      <c r="D72" s="71" t="s">
        <v>215</v>
      </c>
      <c r="E72" s="63">
        <v>95</v>
      </c>
      <c r="F72" s="63">
        <v>3</v>
      </c>
      <c r="G72" s="63">
        <v>4</v>
      </c>
      <c r="H72" s="204" t="s">
        <v>216</v>
      </c>
      <c r="I72" s="63">
        <v>10</v>
      </c>
    </row>
    <row r="73" spans="1:9" ht="28" x14ac:dyDescent="0.25">
      <c r="A73" s="69">
        <v>71</v>
      </c>
      <c r="B73" s="63" t="s">
        <v>1599</v>
      </c>
      <c r="C73" s="63" t="s">
        <v>1600</v>
      </c>
      <c r="D73" s="71" t="s">
        <v>215</v>
      </c>
      <c r="E73" s="63">
        <v>100</v>
      </c>
      <c r="F73" s="63">
        <v>3</v>
      </c>
      <c r="G73" s="63">
        <v>4</v>
      </c>
      <c r="H73" s="204" t="s">
        <v>216</v>
      </c>
      <c r="I73" s="63">
        <v>13</v>
      </c>
    </row>
    <row r="74" spans="1:9" ht="28" x14ac:dyDescent="0.25">
      <c r="A74" s="69">
        <v>72</v>
      </c>
      <c r="B74" s="63" t="s">
        <v>1601</v>
      </c>
      <c r="C74" s="71" t="s">
        <v>1602</v>
      </c>
      <c r="D74" s="71" t="s">
        <v>215</v>
      </c>
      <c r="E74" s="63">
        <v>95</v>
      </c>
      <c r="F74" s="63">
        <v>3</v>
      </c>
      <c r="G74" s="63">
        <v>4</v>
      </c>
      <c r="H74" s="204" t="s">
        <v>216</v>
      </c>
      <c r="I74" s="63">
        <v>16</v>
      </c>
    </row>
    <row r="75" spans="1:9" ht="28" x14ac:dyDescent="0.25">
      <c r="A75" s="69">
        <v>73</v>
      </c>
      <c r="B75" s="63" t="s">
        <v>1603</v>
      </c>
      <c r="C75" s="63" t="s">
        <v>1604</v>
      </c>
      <c r="D75" s="71" t="s">
        <v>215</v>
      </c>
      <c r="E75" s="63">
        <v>95</v>
      </c>
      <c r="F75" s="63">
        <v>3</v>
      </c>
      <c r="G75" s="63">
        <v>4</v>
      </c>
      <c r="H75" s="204" t="s">
        <v>216</v>
      </c>
      <c r="I75" s="63">
        <v>13</v>
      </c>
    </row>
    <row r="76" spans="1:9" ht="28" x14ac:dyDescent="0.25">
      <c r="A76" s="69">
        <v>74</v>
      </c>
      <c r="B76" s="63" t="s">
        <v>1605</v>
      </c>
      <c r="C76" s="63" t="s">
        <v>1606</v>
      </c>
      <c r="D76" s="71" t="s">
        <v>215</v>
      </c>
      <c r="E76" s="63">
        <v>100</v>
      </c>
      <c r="F76" s="63">
        <v>3</v>
      </c>
      <c r="G76" s="63">
        <v>4</v>
      </c>
      <c r="H76" s="204" t="s">
        <v>216</v>
      </c>
      <c r="I76" s="63">
        <v>10</v>
      </c>
    </row>
    <row r="77" spans="1:9" ht="28" x14ac:dyDescent="0.25">
      <c r="A77" s="69">
        <v>75</v>
      </c>
      <c r="B77" s="63" t="s">
        <v>1607</v>
      </c>
      <c r="C77" s="63" t="s">
        <v>1608</v>
      </c>
      <c r="D77" s="71" t="s">
        <v>215</v>
      </c>
      <c r="E77" s="63">
        <v>100</v>
      </c>
      <c r="F77" s="63">
        <v>3</v>
      </c>
      <c r="G77" s="63">
        <v>4</v>
      </c>
      <c r="H77" s="204" t="s">
        <v>216</v>
      </c>
      <c r="I77" s="63">
        <v>16</v>
      </c>
    </row>
  </sheetData>
  <mergeCells count="3">
    <mergeCell ref="A1:I1"/>
    <mergeCell ref="C16:C18"/>
    <mergeCell ref="C19:C20"/>
  </mergeCells>
  <phoneticPr fontId="45" type="noConversion"/>
  <pageMargins left="0.74803149606299202" right="0.74803149606299202" top="0.98425196850393704" bottom="0.98425196850393704" header="0.511811023622047" footer="0.511811023622047"/>
  <pageSetup paperSize="9" scale="9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98"/>
  <sheetViews>
    <sheetView workbookViewId="0">
      <selection sqref="A1:J1"/>
    </sheetView>
  </sheetViews>
  <sheetFormatPr defaultColWidth="9" defaultRowHeight="14" x14ac:dyDescent="0.25"/>
  <cols>
    <col min="1" max="2" width="9" style="1"/>
    <col min="3" max="3" width="21.36328125" style="1" customWidth="1"/>
    <col min="4" max="4" width="18.36328125" style="1" customWidth="1"/>
    <col min="5" max="5" width="18.08984375" style="1" customWidth="1"/>
    <col min="6" max="6" width="16.6328125" style="1" customWidth="1"/>
    <col min="7" max="8" width="21" style="1" customWidth="1"/>
    <col min="9" max="16384" width="9" style="1"/>
  </cols>
  <sheetData>
    <row r="1" spans="1:10" ht="23" x14ac:dyDescent="0.25">
      <c r="A1" s="452" t="s">
        <v>2045</v>
      </c>
      <c r="B1" s="425"/>
      <c r="C1" s="425"/>
      <c r="D1" s="425"/>
      <c r="E1" s="425"/>
      <c r="F1" s="425"/>
      <c r="G1" s="425"/>
      <c r="H1" s="425"/>
      <c r="I1" s="425"/>
      <c r="J1" s="425"/>
    </row>
    <row r="2" spans="1:10" ht="28" x14ac:dyDescent="0.25">
      <c r="A2" s="61" t="s">
        <v>0</v>
      </c>
      <c r="B2" s="61" t="s">
        <v>1</v>
      </c>
      <c r="C2" s="61" t="s">
        <v>2</v>
      </c>
      <c r="D2" s="61" t="s">
        <v>3</v>
      </c>
      <c r="E2" s="61" t="s">
        <v>4</v>
      </c>
      <c r="F2" s="144" t="s">
        <v>5</v>
      </c>
      <c r="G2" s="144" t="s">
        <v>6</v>
      </c>
      <c r="H2" s="61" t="s">
        <v>7</v>
      </c>
      <c r="I2" s="353" t="s">
        <v>8</v>
      </c>
      <c r="J2" s="353"/>
    </row>
    <row r="3" spans="1:10" ht="56" x14ac:dyDescent="0.25">
      <c r="A3" s="353" t="s">
        <v>9</v>
      </c>
      <c r="B3" s="353" t="s">
        <v>10</v>
      </c>
      <c r="C3" s="353" t="s">
        <v>1017</v>
      </c>
      <c r="D3" s="61" t="s">
        <v>1018</v>
      </c>
      <c r="E3" s="248" t="s">
        <v>1019</v>
      </c>
      <c r="F3" s="144" t="s">
        <v>1020</v>
      </c>
      <c r="G3" s="144" t="s">
        <v>15</v>
      </c>
      <c r="H3" s="353" t="s">
        <v>1364</v>
      </c>
      <c r="I3" s="350"/>
      <c r="J3" s="350"/>
    </row>
    <row r="4" spans="1:10" ht="84" x14ac:dyDescent="0.25">
      <c r="A4" s="353"/>
      <c r="B4" s="353"/>
      <c r="C4" s="353"/>
      <c r="D4" s="61" t="s">
        <v>1022</v>
      </c>
      <c r="E4" s="248" t="s">
        <v>52</v>
      </c>
      <c r="F4" s="144" t="s">
        <v>1023</v>
      </c>
      <c r="G4" s="144" t="s">
        <v>15</v>
      </c>
      <c r="H4" s="353"/>
      <c r="I4" s="350"/>
      <c r="J4" s="350"/>
    </row>
    <row r="5" spans="1:10" ht="42" x14ac:dyDescent="0.25">
      <c r="A5" s="353"/>
      <c r="B5" s="353"/>
      <c r="C5" s="353"/>
      <c r="D5" s="61" t="s">
        <v>12</v>
      </c>
      <c r="E5" s="248" t="s">
        <v>13</v>
      </c>
      <c r="F5" s="144" t="s">
        <v>14</v>
      </c>
      <c r="G5" s="144" t="s">
        <v>15</v>
      </c>
      <c r="H5" s="353"/>
      <c r="I5" s="350"/>
      <c r="J5" s="350"/>
    </row>
    <row r="6" spans="1:10" ht="42" x14ac:dyDescent="0.25">
      <c r="A6" s="353"/>
      <c r="B6" s="353" t="s">
        <v>17</v>
      </c>
      <c r="C6" s="353" t="s">
        <v>18</v>
      </c>
      <c r="D6" s="61" t="s">
        <v>19</v>
      </c>
      <c r="E6" s="248" t="s">
        <v>20</v>
      </c>
      <c r="F6" s="144" t="s">
        <v>14</v>
      </c>
      <c r="G6" s="144" t="s">
        <v>15</v>
      </c>
      <c r="H6" s="353" t="s">
        <v>1364</v>
      </c>
      <c r="I6" s="350"/>
      <c r="J6" s="350"/>
    </row>
    <row r="7" spans="1:10" ht="42" x14ac:dyDescent="0.25">
      <c r="A7" s="353"/>
      <c r="B7" s="353"/>
      <c r="C7" s="353"/>
      <c r="D7" s="61" t="s">
        <v>21</v>
      </c>
      <c r="E7" s="248" t="s">
        <v>22</v>
      </c>
      <c r="F7" s="144" t="s">
        <v>14</v>
      </c>
      <c r="G7" s="144" t="s">
        <v>15</v>
      </c>
      <c r="H7" s="353"/>
      <c r="I7" s="350"/>
      <c r="J7" s="350"/>
    </row>
    <row r="8" spans="1:10" ht="70" x14ac:dyDescent="0.25">
      <c r="A8" s="353"/>
      <c r="B8" s="353" t="s">
        <v>23</v>
      </c>
      <c r="C8" s="353" t="s">
        <v>24</v>
      </c>
      <c r="D8" s="61" t="s">
        <v>25</v>
      </c>
      <c r="E8" s="248" t="s">
        <v>26</v>
      </c>
      <c r="F8" s="144" t="s">
        <v>27</v>
      </c>
      <c r="G8" s="144" t="s">
        <v>15</v>
      </c>
      <c r="H8" s="372" t="s">
        <v>1365</v>
      </c>
      <c r="I8" s="350"/>
      <c r="J8" s="350"/>
    </row>
    <row r="9" spans="1:10" ht="42" x14ac:dyDescent="0.25">
      <c r="A9" s="353"/>
      <c r="B9" s="353"/>
      <c r="C9" s="353"/>
      <c r="D9" s="61" t="s">
        <v>29</v>
      </c>
      <c r="E9" s="248" t="s">
        <v>30</v>
      </c>
      <c r="F9" s="144" t="s">
        <v>14</v>
      </c>
      <c r="G9" s="144" t="s">
        <v>15</v>
      </c>
      <c r="H9" s="372"/>
      <c r="I9" s="350"/>
      <c r="J9" s="350"/>
    </row>
    <row r="10" spans="1:10" ht="70" x14ac:dyDescent="0.25">
      <c r="A10" s="353"/>
      <c r="B10" s="353" t="s">
        <v>31</v>
      </c>
      <c r="C10" s="353" t="s">
        <v>32</v>
      </c>
      <c r="D10" s="61" t="s">
        <v>25</v>
      </c>
      <c r="E10" s="248" t="s">
        <v>33</v>
      </c>
      <c r="F10" s="144" t="s">
        <v>27</v>
      </c>
      <c r="G10" s="144" t="s">
        <v>15</v>
      </c>
      <c r="H10" s="353" t="s">
        <v>1366</v>
      </c>
      <c r="I10" s="350"/>
      <c r="J10" s="350"/>
    </row>
    <row r="11" spans="1:10" ht="42" x14ac:dyDescent="0.25">
      <c r="A11" s="353"/>
      <c r="B11" s="353"/>
      <c r="C11" s="353"/>
      <c r="D11" s="61" t="s">
        <v>35</v>
      </c>
      <c r="E11" s="248" t="s">
        <v>36</v>
      </c>
      <c r="F11" s="144" t="s">
        <v>14</v>
      </c>
      <c r="G11" s="144" t="s">
        <v>15</v>
      </c>
      <c r="H11" s="353"/>
      <c r="I11" s="350"/>
      <c r="J11" s="350"/>
    </row>
    <row r="12" spans="1:10" ht="70" x14ac:dyDescent="0.25">
      <c r="A12" s="353"/>
      <c r="B12" s="353" t="s">
        <v>761</v>
      </c>
      <c r="C12" s="353" t="s">
        <v>762</v>
      </c>
      <c r="D12" s="61" t="s">
        <v>25</v>
      </c>
      <c r="E12" s="248" t="s">
        <v>33</v>
      </c>
      <c r="F12" s="144" t="s">
        <v>27</v>
      </c>
      <c r="G12" s="144" t="s">
        <v>15</v>
      </c>
      <c r="H12" s="372" t="s">
        <v>1365</v>
      </c>
      <c r="I12" s="350"/>
      <c r="J12" s="350"/>
    </row>
    <row r="13" spans="1:10" ht="42" x14ac:dyDescent="0.25">
      <c r="A13" s="353"/>
      <c r="B13" s="353"/>
      <c r="C13" s="353"/>
      <c r="D13" s="61" t="s">
        <v>19</v>
      </c>
      <c r="E13" s="248" t="s">
        <v>22</v>
      </c>
      <c r="F13" s="144" t="s">
        <v>14</v>
      </c>
      <c r="G13" s="144" t="s">
        <v>15</v>
      </c>
      <c r="H13" s="372"/>
      <c r="I13" s="350"/>
      <c r="J13" s="350"/>
    </row>
    <row r="14" spans="1:10" ht="42" x14ac:dyDescent="0.25">
      <c r="A14" s="353" t="s">
        <v>37</v>
      </c>
      <c r="B14" s="72" t="s">
        <v>38</v>
      </c>
      <c r="C14" s="61" t="s">
        <v>39</v>
      </c>
      <c r="D14" s="61" t="s">
        <v>40</v>
      </c>
      <c r="E14" s="248" t="s">
        <v>41</v>
      </c>
      <c r="F14" s="144" t="s">
        <v>42</v>
      </c>
      <c r="G14" s="144" t="s">
        <v>15</v>
      </c>
      <c r="H14" s="61" t="s">
        <v>1367</v>
      </c>
      <c r="I14" s="350"/>
      <c r="J14" s="350"/>
    </row>
    <row r="15" spans="1:10" ht="70" x14ac:dyDescent="0.25">
      <c r="A15" s="353"/>
      <c r="B15" s="353" t="s">
        <v>44</v>
      </c>
      <c r="C15" s="353" t="s">
        <v>45</v>
      </c>
      <c r="D15" s="61" t="s">
        <v>46</v>
      </c>
      <c r="E15" s="248" t="s">
        <v>47</v>
      </c>
      <c r="F15" s="144" t="s">
        <v>48</v>
      </c>
      <c r="G15" s="144" t="s">
        <v>15</v>
      </c>
      <c r="H15" s="353" t="s">
        <v>1368</v>
      </c>
      <c r="I15" s="350" t="s">
        <v>8</v>
      </c>
      <c r="J15" s="350" t="s">
        <v>50</v>
      </c>
    </row>
    <row r="16" spans="1:10" ht="140" x14ac:dyDescent="0.25">
      <c r="A16" s="353"/>
      <c r="B16" s="353"/>
      <c r="C16" s="353"/>
      <c r="D16" s="61" t="s">
        <v>51</v>
      </c>
      <c r="E16" s="248" t="s">
        <v>52</v>
      </c>
      <c r="F16" s="144" t="s">
        <v>53</v>
      </c>
      <c r="G16" s="144" t="s">
        <v>15</v>
      </c>
      <c r="H16" s="353"/>
      <c r="I16" s="350"/>
      <c r="J16" s="350"/>
    </row>
    <row r="17" spans="1:10" ht="42" x14ac:dyDescent="0.25">
      <c r="A17" s="353"/>
      <c r="B17" s="353"/>
      <c r="C17" s="353"/>
      <c r="D17" s="61" t="s">
        <v>54</v>
      </c>
      <c r="E17" s="248" t="s">
        <v>55</v>
      </c>
      <c r="F17" s="144" t="s">
        <v>42</v>
      </c>
      <c r="G17" s="144" t="s">
        <v>56</v>
      </c>
      <c r="H17" s="353"/>
      <c r="I17" s="350"/>
      <c r="J17" s="350"/>
    </row>
    <row r="18" spans="1:10" ht="70" x14ac:dyDescent="0.25">
      <c r="A18" s="353"/>
      <c r="B18" s="353"/>
      <c r="C18" s="353"/>
      <c r="D18" s="61" t="s">
        <v>57</v>
      </c>
      <c r="E18" s="248" t="s">
        <v>47</v>
      </c>
      <c r="F18" s="144" t="s">
        <v>58</v>
      </c>
      <c r="G18" s="144" t="s">
        <v>15</v>
      </c>
      <c r="H18" s="353"/>
      <c r="I18" s="350"/>
      <c r="J18" s="350"/>
    </row>
    <row r="19" spans="1:10" ht="42" x14ac:dyDescent="0.25">
      <c r="A19" s="353"/>
      <c r="B19" s="353"/>
      <c r="C19" s="353"/>
      <c r="D19" s="61" t="s">
        <v>59</v>
      </c>
      <c r="E19" s="248" t="s">
        <v>47</v>
      </c>
      <c r="F19" s="144" t="s">
        <v>42</v>
      </c>
      <c r="G19" s="144"/>
      <c r="H19" s="353"/>
      <c r="I19" s="350"/>
      <c r="J19" s="350"/>
    </row>
    <row r="20" spans="1:10" ht="42" x14ac:dyDescent="0.25">
      <c r="A20" s="353"/>
      <c r="B20" s="353"/>
      <c r="C20" s="353"/>
      <c r="D20" s="61" t="s">
        <v>60</v>
      </c>
      <c r="E20" s="248" t="s">
        <v>61</v>
      </c>
      <c r="F20" s="144" t="s">
        <v>14</v>
      </c>
      <c r="G20" s="144"/>
      <c r="H20" s="353"/>
      <c r="I20" s="350"/>
      <c r="J20" s="350"/>
    </row>
    <row r="21" spans="1:10" ht="42" x14ac:dyDescent="0.25">
      <c r="A21" s="353"/>
      <c r="B21" s="353"/>
      <c r="C21" s="353"/>
      <c r="D21" s="61" t="s">
        <v>62</v>
      </c>
      <c r="E21" s="248" t="s">
        <v>63</v>
      </c>
      <c r="F21" s="144" t="s">
        <v>42</v>
      </c>
      <c r="G21" s="144" t="s">
        <v>15</v>
      </c>
      <c r="H21" s="353"/>
      <c r="I21" s="350"/>
      <c r="J21" s="350"/>
    </row>
    <row r="22" spans="1:10" ht="42" x14ac:dyDescent="0.25">
      <c r="A22" s="353"/>
      <c r="B22" s="353"/>
      <c r="C22" s="353"/>
      <c r="D22" s="353" t="s">
        <v>64</v>
      </c>
      <c r="E22" s="248" t="s">
        <v>65</v>
      </c>
      <c r="F22" s="144" t="s">
        <v>42</v>
      </c>
      <c r="G22" s="144" t="s">
        <v>15</v>
      </c>
      <c r="H22" s="353"/>
      <c r="I22" s="350"/>
      <c r="J22" s="350"/>
    </row>
    <row r="23" spans="1:10" ht="42" x14ac:dyDescent="0.25">
      <c r="A23" s="353"/>
      <c r="B23" s="353"/>
      <c r="C23" s="353"/>
      <c r="D23" s="353"/>
      <c r="E23" s="248" t="s">
        <v>66</v>
      </c>
      <c r="F23" s="144" t="s">
        <v>42</v>
      </c>
      <c r="G23" s="144" t="s">
        <v>15</v>
      </c>
      <c r="H23" s="353"/>
      <c r="I23" s="350"/>
      <c r="J23" s="350"/>
    </row>
    <row r="24" spans="1:10" ht="70" x14ac:dyDescent="0.25">
      <c r="A24" s="353"/>
      <c r="B24" s="353"/>
      <c r="C24" s="353"/>
      <c r="D24" s="61" t="s">
        <v>40</v>
      </c>
      <c r="E24" s="248" t="s">
        <v>47</v>
      </c>
      <c r="F24" s="144" t="s">
        <v>67</v>
      </c>
      <c r="G24" s="144" t="s">
        <v>15</v>
      </c>
      <c r="H24" s="353"/>
      <c r="I24" s="350"/>
      <c r="J24" s="350"/>
    </row>
    <row r="25" spans="1:10" ht="42" x14ac:dyDescent="0.25">
      <c r="A25" s="353"/>
      <c r="B25" s="353"/>
      <c r="C25" s="353"/>
      <c r="D25" s="61" t="s">
        <v>68</v>
      </c>
      <c r="E25" s="248" t="s">
        <v>69</v>
      </c>
      <c r="F25" s="144" t="s">
        <v>70</v>
      </c>
      <c r="G25" s="144" t="s">
        <v>15</v>
      </c>
      <c r="H25" s="353"/>
      <c r="I25" s="350"/>
      <c r="J25" s="350"/>
    </row>
    <row r="26" spans="1:10" ht="56" x14ac:dyDescent="0.25">
      <c r="A26" s="353" t="s">
        <v>71</v>
      </c>
      <c r="B26" s="61" t="s">
        <v>792</v>
      </c>
      <c r="C26" s="144" t="s">
        <v>1028</v>
      </c>
      <c r="D26" s="144" t="s">
        <v>1029</v>
      </c>
      <c r="E26" s="144" t="s">
        <v>1369</v>
      </c>
      <c r="F26" s="144" t="s">
        <v>1030</v>
      </c>
      <c r="G26" s="144" t="s">
        <v>15</v>
      </c>
      <c r="H26" s="61" t="s">
        <v>1370</v>
      </c>
      <c r="I26" s="350"/>
      <c r="J26" s="350"/>
    </row>
    <row r="27" spans="1:10" ht="70" x14ac:dyDescent="0.25">
      <c r="A27" s="353"/>
      <c r="B27" s="353" t="s">
        <v>1032</v>
      </c>
      <c r="C27" s="353" t="s">
        <v>1033</v>
      </c>
      <c r="D27" s="61" t="s">
        <v>1034</v>
      </c>
      <c r="E27" s="248" t="s">
        <v>1035</v>
      </c>
      <c r="F27" s="144" t="s">
        <v>27</v>
      </c>
      <c r="G27" s="144" t="s">
        <v>15</v>
      </c>
      <c r="H27" s="353" t="s">
        <v>1036</v>
      </c>
      <c r="I27" s="350"/>
      <c r="J27" s="350"/>
    </row>
    <row r="28" spans="1:10" ht="42" x14ac:dyDescent="0.25">
      <c r="A28" s="353"/>
      <c r="B28" s="353"/>
      <c r="C28" s="353"/>
      <c r="D28" s="61" t="s">
        <v>29</v>
      </c>
      <c r="E28" s="248" t="s">
        <v>1037</v>
      </c>
      <c r="F28" s="144" t="s">
        <v>14</v>
      </c>
      <c r="G28" s="144" t="s">
        <v>15</v>
      </c>
      <c r="H28" s="353"/>
      <c r="I28" s="350"/>
      <c r="J28" s="350"/>
    </row>
    <row r="29" spans="1:10" ht="42" x14ac:dyDescent="0.25">
      <c r="A29" s="353"/>
      <c r="B29" s="353"/>
      <c r="C29" s="353"/>
      <c r="D29" s="61" t="s">
        <v>770</v>
      </c>
      <c r="E29" s="248" t="s">
        <v>1038</v>
      </c>
      <c r="F29" s="144" t="s">
        <v>772</v>
      </c>
      <c r="G29" s="144" t="s">
        <v>15</v>
      </c>
      <c r="H29" s="353"/>
      <c r="I29" s="350"/>
      <c r="J29" s="350"/>
    </row>
    <row r="30" spans="1:10" ht="42" x14ac:dyDescent="0.25">
      <c r="A30" s="353"/>
      <c r="B30" s="353"/>
      <c r="C30" s="353"/>
      <c r="D30" s="61" t="s">
        <v>1039</v>
      </c>
      <c r="E30" s="248" t="s">
        <v>1040</v>
      </c>
      <c r="F30" s="144" t="s">
        <v>1041</v>
      </c>
      <c r="G30" s="144" t="s">
        <v>15</v>
      </c>
      <c r="H30" s="353"/>
      <c r="I30" s="350"/>
      <c r="J30" s="350"/>
    </row>
    <row r="31" spans="1:10" ht="70" x14ac:dyDescent="0.25">
      <c r="A31" s="353"/>
      <c r="B31" s="353" t="s">
        <v>766</v>
      </c>
      <c r="C31" s="353"/>
      <c r="D31" s="61" t="s">
        <v>25</v>
      </c>
      <c r="E31" s="248" t="s">
        <v>767</v>
      </c>
      <c r="F31" s="144" t="s">
        <v>27</v>
      </c>
      <c r="G31" s="144" t="s">
        <v>15</v>
      </c>
      <c r="H31" s="353"/>
      <c r="I31" s="350"/>
      <c r="J31" s="350"/>
    </row>
    <row r="32" spans="1:10" ht="42" x14ac:dyDescent="0.25">
      <c r="A32" s="353"/>
      <c r="B32" s="353"/>
      <c r="C32" s="353"/>
      <c r="D32" s="61" t="s">
        <v>29</v>
      </c>
      <c r="E32" s="248" t="s">
        <v>769</v>
      </c>
      <c r="F32" s="144" t="s">
        <v>14</v>
      </c>
      <c r="G32" s="144" t="s">
        <v>15</v>
      </c>
      <c r="H32" s="353"/>
      <c r="I32" s="350"/>
      <c r="J32" s="350"/>
    </row>
    <row r="33" spans="1:10" ht="42" x14ac:dyDescent="0.25">
      <c r="A33" s="353"/>
      <c r="B33" s="353"/>
      <c r="C33" s="353"/>
      <c r="D33" s="61" t="s">
        <v>770</v>
      </c>
      <c r="E33" s="248" t="s">
        <v>771</v>
      </c>
      <c r="F33" s="144" t="s">
        <v>772</v>
      </c>
      <c r="G33" s="144" t="s">
        <v>15</v>
      </c>
      <c r="H33" s="353"/>
      <c r="I33" s="350"/>
      <c r="J33" s="350"/>
    </row>
    <row r="34" spans="1:10" ht="42" x14ac:dyDescent="0.25">
      <c r="A34" s="353"/>
      <c r="B34" s="353" t="s">
        <v>72</v>
      </c>
      <c r="C34" s="353"/>
      <c r="D34" s="61" t="s">
        <v>74</v>
      </c>
      <c r="E34" s="248" t="s">
        <v>75</v>
      </c>
      <c r="F34" s="144" t="s">
        <v>14</v>
      </c>
      <c r="G34" s="144" t="s">
        <v>15</v>
      </c>
      <c r="H34" s="353"/>
      <c r="I34" s="350" t="s">
        <v>8</v>
      </c>
      <c r="J34" s="350" t="s">
        <v>50</v>
      </c>
    </row>
    <row r="35" spans="1:10" ht="70" x14ac:dyDescent="0.25">
      <c r="A35" s="353"/>
      <c r="B35" s="353"/>
      <c r="C35" s="353"/>
      <c r="D35" s="61" t="s">
        <v>77</v>
      </c>
      <c r="E35" s="248" t="s">
        <v>78</v>
      </c>
      <c r="F35" s="144" t="s">
        <v>78</v>
      </c>
      <c r="G35" s="144" t="s">
        <v>79</v>
      </c>
      <c r="H35" s="353"/>
      <c r="I35" s="350"/>
      <c r="J35" s="350"/>
    </row>
    <row r="36" spans="1:10" ht="42" x14ac:dyDescent="0.25">
      <c r="A36" s="353"/>
      <c r="B36" s="353"/>
      <c r="C36" s="353"/>
      <c r="D36" s="61" t="s">
        <v>68</v>
      </c>
      <c r="E36" s="248" t="s">
        <v>80</v>
      </c>
      <c r="F36" s="144" t="s">
        <v>70</v>
      </c>
      <c r="G36" s="144" t="s">
        <v>15</v>
      </c>
      <c r="H36" s="353"/>
      <c r="I36" s="350"/>
      <c r="J36" s="350"/>
    </row>
    <row r="37" spans="1:10" ht="42" x14ac:dyDescent="0.25">
      <c r="A37" s="353"/>
      <c r="B37" s="353"/>
      <c r="C37" s="353"/>
      <c r="D37" s="61" t="s">
        <v>81</v>
      </c>
      <c r="E37" s="248" t="s">
        <v>82</v>
      </c>
      <c r="F37" s="65" t="s">
        <v>83</v>
      </c>
      <c r="G37" s="144" t="s">
        <v>15</v>
      </c>
      <c r="H37" s="353"/>
      <c r="I37" s="350"/>
      <c r="J37" s="350"/>
    </row>
    <row r="38" spans="1:10" ht="42" x14ac:dyDescent="0.25">
      <c r="A38" s="353" t="s">
        <v>84</v>
      </c>
      <c r="B38" s="353" t="s">
        <v>85</v>
      </c>
      <c r="C38" s="353" t="s">
        <v>86</v>
      </c>
      <c r="D38" s="248" t="s">
        <v>87</v>
      </c>
      <c r="E38" s="248" t="s">
        <v>88</v>
      </c>
      <c r="F38" s="144" t="s">
        <v>89</v>
      </c>
      <c r="G38" s="144" t="s">
        <v>15</v>
      </c>
      <c r="H38" s="353" t="s">
        <v>1371</v>
      </c>
      <c r="I38" s="350"/>
      <c r="J38" s="350"/>
    </row>
    <row r="39" spans="1:10" ht="42" x14ac:dyDescent="0.25">
      <c r="A39" s="353"/>
      <c r="B39" s="353"/>
      <c r="C39" s="353"/>
      <c r="D39" s="248" t="s">
        <v>91</v>
      </c>
      <c r="E39" s="248" t="s">
        <v>92</v>
      </c>
      <c r="F39" s="144" t="s">
        <v>93</v>
      </c>
      <c r="G39" s="144" t="s">
        <v>15</v>
      </c>
      <c r="H39" s="353"/>
      <c r="I39" s="350"/>
      <c r="J39" s="350"/>
    </row>
    <row r="40" spans="1:10" ht="42" x14ac:dyDescent="0.25">
      <c r="A40" s="353"/>
      <c r="B40" s="353"/>
      <c r="C40" s="353"/>
      <c r="D40" s="248" t="s">
        <v>94</v>
      </c>
      <c r="E40" s="248" t="s">
        <v>95</v>
      </c>
      <c r="F40" s="144" t="s">
        <v>96</v>
      </c>
      <c r="G40" s="144" t="s">
        <v>15</v>
      </c>
      <c r="H40" s="353"/>
      <c r="I40" s="350"/>
      <c r="J40" s="350"/>
    </row>
    <row r="41" spans="1:10" ht="42" x14ac:dyDescent="0.25">
      <c r="A41" s="353"/>
      <c r="B41" s="353"/>
      <c r="C41" s="353"/>
      <c r="D41" s="248" t="s">
        <v>97</v>
      </c>
      <c r="E41" s="248" t="s">
        <v>95</v>
      </c>
      <c r="F41" s="144" t="s">
        <v>98</v>
      </c>
      <c r="G41" s="144" t="s">
        <v>15</v>
      </c>
      <c r="H41" s="353"/>
      <c r="I41" s="350"/>
      <c r="J41" s="350"/>
    </row>
    <row r="42" spans="1:10" ht="42" x14ac:dyDescent="0.25">
      <c r="A42" s="353"/>
      <c r="B42" s="353" t="s">
        <v>99</v>
      </c>
      <c r="C42" s="353"/>
      <c r="D42" s="248" t="s">
        <v>100</v>
      </c>
      <c r="E42" s="248" t="s">
        <v>101</v>
      </c>
      <c r="F42" s="144" t="s">
        <v>102</v>
      </c>
      <c r="G42" s="144" t="s">
        <v>15</v>
      </c>
      <c r="H42" s="353" t="s">
        <v>1372</v>
      </c>
      <c r="I42" s="350"/>
      <c r="J42" s="350"/>
    </row>
    <row r="43" spans="1:10" ht="42" x14ac:dyDescent="0.25">
      <c r="A43" s="353"/>
      <c r="B43" s="353"/>
      <c r="C43" s="353"/>
      <c r="D43" s="248" t="s">
        <v>104</v>
      </c>
      <c r="E43" s="248" t="s">
        <v>101</v>
      </c>
      <c r="F43" s="144" t="s">
        <v>105</v>
      </c>
      <c r="G43" s="144" t="s">
        <v>15</v>
      </c>
      <c r="H43" s="353"/>
      <c r="I43" s="350"/>
      <c r="J43" s="350"/>
    </row>
    <row r="44" spans="1:10" ht="42" x14ac:dyDescent="0.25">
      <c r="A44" s="353"/>
      <c r="B44" s="353" t="s">
        <v>106</v>
      </c>
      <c r="C44" s="353"/>
      <c r="D44" s="248" t="s">
        <v>107</v>
      </c>
      <c r="E44" s="248" t="s">
        <v>108</v>
      </c>
      <c r="F44" s="144" t="s">
        <v>96</v>
      </c>
      <c r="G44" s="144" t="s">
        <v>15</v>
      </c>
      <c r="H44" s="353" t="s">
        <v>1373</v>
      </c>
      <c r="I44" s="350"/>
      <c r="J44" s="350"/>
    </row>
    <row r="45" spans="1:10" ht="42" x14ac:dyDescent="0.25">
      <c r="A45" s="353"/>
      <c r="B45" s="353"/>
      <c r="C45" s="353"/>
      <c r="D45" s="248" t="s">
        <v>109</v>
      </c>
      <c r="E45" s="248" t="s">
        <v>108</v>
      </c>
      <c r="F45" s="144" t="s">
        <v>110</v>
      </c>
      <c r="G45" s="144" t="s">
        <v>15</v>
      </c>
      <c r="H45" s="353"/>
      <c r="I45" s="350"/>
      <c r="J45" s="350"/>
    </row>
    <row r="46" spans="1:10" ht="42" x14ac:dyDescent="0.25">
      <c r="A46" s="353"/>
      <c r="B46" s="353"/>
      <c r="C46" s="353"/>
      <c r="D46" s="248" t="s">
        <v>111</v>
      </c>
      <c r="E46" s="248" t="s">
        <v>112</v>
      </c>
      <c r="F46" s="144" t="s">
        <v>14</v>
      </c>
      <c r="G46" s="144" t="s">
        <v>15</v>
      </c>
      <c r="H46" s="353"/>
      <c r="I46" s="350"/>
      <c r="J46" s="350"/>
    </row>
    <row r="47" spans="1:10" ht="42" x14ac:dyDescent="0.25">
      <c r="A47" s="353"/>
      <c r="B47" s="353"/>
      <c r="C47" s="353"/>
      <c r="D47" s="248" t="s">
        <v>113</v>
      </c>
      <c r="E47" s="248" t="s">
        <v>108</v>
      </c>
      <c r="F47" s="144" t="s">
        <v>14</v>
      </c>
      <c r="G47" s="144" t="s">
        <v>15</v>
      </c>
      <c r="H47" s="353"/>
      <c r="I47" s="350"/>
      <c r="J47" s="350"/>
    </row>
    <row r="48" spans="1:10" ht="70" x14ac:dyDescent="0.25">
      <c r="A48" s="353"/>
      <c r="B48" s="353"/>
      <c r="C48" s="353"/>
      <c r="D48" s="248" t="s">
        <v>114</v>
      </c>
      <c r="E48" s="248" t="s">
        <v>115</v>
      </c>
      <c r="F48" s="144" t="s">
        <v>27</v>
      </c>
      <c r="G48" s="144" t="s">
        <v>15</v>
      </c>
      <c r="H48" s="353"/>
      <c r="I48" s="350"/>
      <c r="J48" s="350"/>
    </row>
    <row r="49" spans="1:10" ht="42" x14ac:dyDescent="0.25">
      <c r="A49" s="353"/>
      <c r="B49" s="353"/>
      <c r="C49" s="353"/>
      <c r="D49" s="248" t="s">
        <v>116</v>
      </c>
      <c r="E49" s="248" t="s">
        <v>108</v>
      </c>
      <c r="F49" s="144" t="s">
        <v>14</v>
      </c>
      <c r="G49" s="144" t="s">
        <v>15</v>
      </c>
      <c r="H49" s="353"/>
      <c r="I49" s="350"/>
      <c r="J49" s="350"/>
    </row>
    <row r="50" spans="1:10" customFormat="1" ht="42" x14ac:dyDescent="0.25">
      <c r="A50" s="347" t="s">
        <v>117</v>
      </c>
      <c r="B50" s="347" t="s">
        <v>118</v>
      </c>
      <c r="C50" s="345" t="s">
        <v>119</v>
      </c>
      <c r="D50" s="66" t="s">
        <v>120</v>
      </c>
      <c r="E50" s="66" t="s">
        <v>121</v>
      </c>
      <c r="F50" s="345" t="s">
        <v>122</v>
      </c>
      <c r="G50" s="67" t="s">
        <v>123</v>
      </c>
      <c r="H50" s="356" t="s">
        <v>1372</v>
      </c>
      <c r="I50" s="345"/>
      <c r="J50" s="345"/>
    </row>
    <row r="51" spans="1:10" customFormat="1" ht="42" x14ac:dyDescent="0.25">
      <c r="A51" s="347"/>
      <c r="B51" s="347"/>
      <c r="C51" s="345"/>
      <c r="D51" s="66" t="s">
        <v>125</v>
      </c>
      <c r="E51" s="66" t="s">
        <v>121</v>
      </c>
      <c r="F51" s="345"/>
      <c r="G51" s="67" t="s">
        <v>123</v>
      </c>
      <c r="H51" s="357"/>
      <c r="I51" s="345"/>
      <c r="J51" s="345"/>
    </row>
    <row r="52" spans="1:10" customFormat="1" ht="42" x14ac:dyDescent="0.25">
      <c r="A52" s="347"/>
      <c r="B52" s="347"/>
      <c r="C52" s="345"/>
      <c r="D52" s="66" t="s">
        <v>126</v>
      </c>
      <c r="E52" s="66" t="s">
        <v>121</v>
      </c>
      <c r="F52" s="345"/>
      <c r="G52" s="67" t="s">
        <v>123</v>
      </c>
      <c r="H52" s="357"/>
      <c r="I52" s="345"/>
      <c r="J52" s="345"/>
    </row>
    <row r="53" spans="1:10" customFormat="1" ht="42" x14ac:dyDescent="0.25">
      <c r="A53" s="347"/>
      <c r="B53" s="347"/>
      <c r="C53" s="345"/>
      <c r="D53" s="66" t="s">
        <v>127</v>
      </c>
      <c r="E53" s="66" t="s">
        <v>121</v>
      </c>
      <c r="F53" s="345"/>
      <c r="G53" s="67" t="s">
        <v>123</v>
      </c>
      <c r="H53" s="357"/>
      <c r="I53" s="345"/>
      <c r="J53" s="345"/>
    </row>
    <row r="54" spans="1:10" customFormat="1" ht="42" x14ac:dyDescent="0.25">
      <c r="A54" s="347"/>
      <c r="B54" s="347" t="s">
        <v>128</v>
      </c>
      <c r="C54" s="345"/>
      <c r="D54" s="66" t="s">
        <v>129</v>
      </c>
      <c r="E54" s="66" t="s">
        <v>121</v>
      </c>
      <c r="F54" s="345"/>
      <c r="G54" s="67" t="s">
        <v>123</v>
      </c>
      <c r="H54" s="357"/>
      <c r="I54" s="345"/>
      <c r="J54" s="345"/>
    </row>
    <row r="55" spans="1:10" customFormat="1" ht="42" x14ac:dyDescent="0.25">
      <c r="A55" s="347"/>
      <c r="B55" s="347"/>
      <c r="C55" s="345"/>
      <c r="D55" s="66" t="s">
        <v>130</v>
      </c>
      <c r="E55" s="66" t="s">
        <v>121</v>
      </c>
      <c r="F55" s="345"/>
      <c r="G55" s="67" t="s">
        <v>123</v>
      </c>
      <c r="H55" s="357"/>
      <c r="I55" s="345"/>
      <c r="J55" s="345"/>
    </row>
    <row r="56" spans="1:10" customFormat="1" ht="42" x14ac:dyDescent="0.25">
      <c r="A56" s="347"/>
      <c r="B56" s="347"/>
      <c r="C56" s="345"/>
      <c r="D56" s="66" t="s">
        <v>131</v>
      </c>
      <c r="E56" s="66" t="s">
        <v>121</v>
      </c>
      <c r="F56" s="345"/>
      <c r="G56" s="67" t="s">
        <v>123</v>
      </c>
      <c r="H56" s="357"/>
      <c r="I56" s="345"/>
      <c r="J56" s="345"/>
    </row>
    <row r="57" spans="1:10" customFormat="1" ht="42" x14ac:dyDescent="0.25">
      <c r="A57" s="347"/>
      <c r="B57" s="347" t="s">
        <v>132</v>
      </c>
      <c r="C57" s="345"/>
      <c r="D57" s="66" t="s">
        <v>133</v>
      </c>
      <c r="E57" s="66" t="s">
        <v>121</v>
      </c>
      <c r="F57" s="345"/>
      <c r="G57" s="67" t="s">
        <v>123</v>
      </c>
      <c r="H57" s="357"/>
      <c r="I57" s="345"/>
      <c r="J57" s="345"/>
    </row>
    <row r="58" spans="1:10" customFormat="1" ht="42" x14ac:dyDescent="0.25">
      <c r="A58" s="347"/>
      <c r="B58" s="347"/>
      <c r="C58" s="345"/>
      <c r="D58" s="66" t="s">
        <v>127</v>
      </c>
      <c r="E58" s="66" t="s">
        <v>121</v>
      </c>
      <c r="F58" s="345"/>
      <c r="G58" s="67" t="s">
        <v>123</v>
      </c>
      <c r="H58" s="358"/>
      <c r="I58" s="345"/>
      <c r="J58" s="345"/>
    </row>
    <row r="59" spans="1:10" customFormat="1" x14ac:dyDescent="0.25">
      <c r="A59" s="348" t="s">
        <v>134</v>
      </c>
      <c r="B59" s="351" t="s">
        <v>135</v>
      </c>
      <c r="C59" s="345" t="s">
        <v>136</v>
      </c>
      <c r="D59" s="68" t="s">
        <v>137</v>
      </c>
      <c r="E59" s="348" t="s">
        <v>138</v>
      </c>
      <c r="F59" s="345" t="s">
        <v>139</v>
      </c>
      <c r="G59" s="345"/>
      <c r="H59" s="345"/>
      <c r="I59" s="345"/>
      <c r="J59" s="345"/>
    </row>
    <row r="60" spans="1:10" customFormat="1" x14ac:dyDescent="0.25">
      <c r="A60" s="348"/>
      <c r="B60" s="351"/>
      <c r="C60" s="345"/>
      <c r="D60" s="68" t="s">
        <v>140</v>
      </c>
      <c r="E60" s="348"/>
      <c r="F60" s="345"/>
      <c r="G60" s="345"/>
      <c r="H60" s="345"/>
      <c r="I60" s="345"/>
      <c r="J60" s="345"/>
    </row>
    <row r="61" spans="1:10" customFormat="1" x14ac:dyDescent="0.25">
      <c r="A61" s="348"/>
      <c r="B61" s="351"/>
      <c r="C61" s="345"/>
      <c r="D61" s="68" t="s">
        <v>141</v>
      </c>
      <c r="E61" s="348"/>
      <c r="F61" s="345"/>
      <c r="G61" s="345"/>
      <c r="H61" s="345"/>
      <c r="I61" s="345"/>
      <c r="J61" s="345"/>
    </row>
    <row r="62" spans="1:10" customFormat="1" x14ac:dyDescent="0.25">
      <c r="A62" s="348"/>
      <c r="B62" s="351"/>
      <c r="C62" s="345"/>
      <c r="D62" s="68" t="s">
        <v>142</v>
      </c>
      <c r="E62" s="348"/>
      <c r="F62" s="345"/>
      <c r="G62" s="345"/>
      <c r="H62" s="345"/>
      <c r="I62" s="345"/>
      <c r="J62" s="345"/>
    </row>
    <row r="63" spans="1:10" customFormat="1" x14ac:dyDescent="0.25">
      <c r="A63" s="348"/>
      <c r="B63" s="351"/>
      <c r="C63" s="345"/>
      <c r="D63" s="68" t="s">
        <v>143</v>
      </c>
      <c r="E63" s="348"/>
      <c r="F63" s="345"/>
      <c r="G63" s="345"/>
      <c r="H63" s="345"/>
      <c r="I63" s="345"/>
      <c r="J63" s="345"/>
    </row>
    <row r="64" spans="1:10" customFormat="1" x14ac:dyDescent="0.25">
      <c r="A64" s="348"/>
      <c r="B64" s="351"/>
      <c r="C64" s="345"/>
      <c r="D64" s="68" t="s">
        <v>144</v>
      </c>
      <c r="E64" s="348"/>
      <c r="F64" s="345"/>
      <c r="G64" s="345"/>
      <c r="H64" s="345"/>
      <c r="I64" s="345"/>
      <c r="J64" s="345"/>
    </row>
    <row r="65" spans="1:10" customFormat="1" x14ac:dyDescent="0.25">
      <c r="A65" s="348"/>
      <c r="B65" s="348" t="s">
        <v>145</v>
      </c>
      <c r="C65" s="345"/>
      <c r="D65" s="59" t="s">
        <v>146</v>
      </c>
      <c r="E65" s="348" t="s">
        <v>147</v>
      </c>
      <c r="F65" s="345"/>
      <c r="G65" s="345"/>
      <c r="H65" s="345"/>
      <c r="I65" s="345"/>
      <c r="J65" s="345"/>
    </row>
    <row r="66" spans="1:10" customFormat="1" x14ac:dyDescent="0.25">
      <c r="A66" s="348"/>
      <c r="B66" s="348"/>
      <c r="C66" s="345"/>
      <c r="D66" s="59" t="s">
        <v>148</v>
      </c>
      <c r="E66" s="348"/>
      <c r="F66" s="345"/>
      <c r="G66" s="345"/>
      <c r="H66" s="345"/>
      <c r="I66" s="345"/>
      <c r="J66" s="345"/>
    </row>
    <row r="67" spans="1:10" customFormat="1" x14ac:dyDescent="0.25">
      <c r="A67" s="348"/>
      <c r="B67" s="348"/>
      <c r="C67" s="345"/>
      <c r="D67" s="59" t="s">
        <v>149</v>
      </c>
      <c r="E67" s="348"/>
      <c r="F67" s="345"/>
      <c r="G67" s="345"/>
      <c r="H67" s="345"/>
      <c r="I67" s="345"/>
      <c r="J67" s="345"/>
    </row>
    <row r="68" spans="1:10" customFormat="1" x14ac:dyDescent="0.25">
      <c r="A68" s="348"/>
      <c r="B68" s="348"/>
      <c r="C68" s="345"/>
      <c r="D68" s="59" t="s">
        <v>150</v>
      </c>
      <c r="E68" s="348"/>
      <c r="F68" s="345"/>
      <c r="G68" s="345"/>
      <c r="H68" s="345"/>
      <c r="I68" s="345"/>
      <c r="J68" s="345"/>
    </row>
    <row r="69" spans="1:10" customFormat="1" ht="28" x14ac:dyDescent="0.25">
      <c r="A69" s="348"/>
      <c r="B69" s="348" t="s">
        <v>151</v>
      </c>
      <c r="C69" s="345"/>
      <c r="D69" s="59" t="s">
        <v>152</v>
      </c>
      <c r="E69" s="348" t="s">
        <v>147</v>
      </c>
      <c r="F69" s="345"/>
      <c r="G69" s="345"/>
      <c r="H69" s="345"/>
      <c r="I69" s="345"/>
      <c r="J69" s="345"/>
    </row>
    <row r="70" spans="1:10" customFormat="1" x14ac:dyDescent="0.25">
      <c r="A70" s="348"/>
      <c r="B70" s="348"/>
      <c r="C70" s="345"/>
      <c r="D70" s="59" t="s">
        <v>153</v>
      </c>
      <c r="E70" s="348"/>
      <c r="F70" s="345"/>
      <c r="G70" s="345"/>
      <c r="H70" s="345"/>
      <c r="I70" s="345"/>
      <c r="J70" s="345"/>
    </row>
    <row r="71" spans="1:10" customFormat="1" x14ac:dyDescent="0.25">
      <c r="A71" s="348"/>
      <c r="B71" s="349" t="s">
        <v>154</v>
      </c>
      <c r="C71" s="345"/>
      <c r="D71" s="69" t="s">
        <v>155</v>
      </c>
      <c r="E71" s="349" t="s">
        <v>156</v>
      </c>
      <c r="F71" s="345"/>
      <c r="G71" s="345"/>
      <c r="H71" s="345"/>
      <c r="I71" s="345"/>
      <c r="J71" s="345"/>
    </row>
    <row r="72" spans="1:10" customFormat="1" x14ac:dyDescent="0.25">
      <c r="A72" s="348"/>
      <c r="B72" s="349"/>
      <c r="C72" s="345"/>
      <c r="D72" s="69" t="s">
        <v>157</v>
      </c>
      <c r="E72" s="349"/>
      <c r="F72" s="345"/>
      <c r="G72" s="345"/>
      <c r="H72" s="345"/>
      <c r="I72" s="345"/>
      <c r="J72" s="345"/>
    </row>
    <row r="73" spans="1:10" customFormat="1" x14ac:dyDescent="0.25">
      <c r="A73" s="348"/>
      <c r="B73" s="349"/>
      <c r="C73" s="345"/>
      <c r="D73" s="69" t="s">
        <v>158</v>
      </c>
      <c r="E73" s="349"/>
      <c r="F73" s="345"/>
      <c r="G73" s="345"/>
      <c r="H73" s="345"/>
      <c r="I73" s="345"/>
      <c r="J73" s="345"/>
    </row>
    <row r="74" spans="1:10" customFormat="1" x14ac:dyDescent="0.25">
      <c r="A74" s="348"/>
      <c r="B74" s="349"/>
      <c r="C74" s="345"/>
      <c r="D74" s="69" t="s">
        <v>159</v>
      </c>
      <c r="E74" s="349"/>
      <c r="F74" s="345"/>
      <c r="G74" s="345"/>
      <c r="H74" s="345"/>
      <c r="I74" s="345"/>
      <c r="J74" s="345"/>
    </row>
    <row r="75" spans="1:10" customFormat="1" ht="15" x14ac:dyDescent="0.25">
      <c r="A75" s="348"/>
      <c r="B75" s="352" t="s">
        <v>160</v>
      </c>
      <c r="C75" s="345"/>
      <c r="D75" s="70" t="s">
        <v>161</v>
      </c>
      <c r="E75" s="354" t="s">
        <v>147</v>
      </c>
      <c r="F75" s="345"/>
      <c r="G75" s="345"/>
      <c r="H75" s="345"/>
      <c r="I75" s="345"/>
      <c r="J75" s="345"/>
    </row>
    <row r="76" spans="1:10" customFormat="1" ht="15" x14ac:dyDescent="0.25">
      <c r="A76" s="348"/>
      <c r="B76" s="352"/>
      <c r="C76" s="345"/>
      <c r="D76" s="70" t="s">
        <v>162</v>
      </c>
      <c r="E76" s="354"/>
      <c r="F76" s="345"/>
      <c r="G76" s="345"/>
      <c r="H76" s="345"/>
      <c r="I76" s="345"/>
      <c r="J76" s="345"/>
    </row>
    <row r="77" spans="1:10" customFormat="1" ht="28" x14ac:dyDescent="0.25">
      <c r="A77" s="349" t="s">
        <v>163</v>
      </c>
      <c r="B77" s="348" t="s">
        <v>164</v>
      </c>
      <c r="C77" s="345" t="s">
        <v>136</v>
      </c>
      <c r="D77" s="59" t="s">
        <v>165</v>
      </c>
      <c r="E77" s="59" t="s">
        <v>166</v>
      </c>
      <c r="F77" s="345"/>
      <c r="G77" s="345"/>
      <c r="H77" s="345"/>
      <c r="I77" s="345"/>
      <c r="J77" s="345"/>
    </row>
    <row r="78" spans="1:10" customFormat="1" ht="28" x14ac:dyDescent="0.25">
      <c r="A78" s="349"/>
      <c r="B78" s="348"/>
      <c r="C78" s="345"/>
      <c r="D78" s="59" t="s">
        <v>167</v>
      </c>
      <c r="E78" s="59" t="s">
        <v>168</v>
      </c>
      <c r="F78" s="345"/>
      <c r="G78" s="345"/>
      <c r="H78" s="345"/>
      <c r="I78" s="345"/>
      <c r="J78" s="345"/>
    </row>
    <row r="79" spans="1:10" customFormat="1" x14ac:dyDescent="0.25">
      <c r="A79" s="349"/>
      <c r="B79" s="348" t="s">
        <v>169</v>
      </c>
      <c r="C79" s="345"/>
      <c r="D79" s="59" t="s">
        <v>170</v>
      </c>
      <c r="E79" s="59" t="s">
        <v>171</v>
      </c>
      <c r="F79" s="345"/>
      <c r="G79" s="345"/>
      <c r="H79" s="345"/>
      <c r="I79" s="345"/>
      <c r="J79" s="345"/>
    </row>
    <row r="80" spans="1:10" customFormat="1" ht="28" x14ac:dyDescent="0.25">
      <c r="A80" s="349"/>
      <c r="B80" s="348"/>
      <c r="C80" s="345"/>
      <c r="D80" s="59" t="s">
        <v>172</v>
      </c>
      <c r="E80" s="59" t="s">
        <v>173</v>
      </c>
      <c r="F80" s="345"/>
      <c r="G80" s="345"/>
      <c r="H80" s="345"/>
      <c r="I80" s="345"/>
      <c r="J80" s="345"/>
    </row>
    <row r="81" spans="1:10" customFormat="1" x14ac:dyDescent="0.25">
      <c r="A81" s="349"/>
      <c r="B81" s="348"/>
      <c r="C81" s="345"/>
      <c r="D81" s="59" t="s">
        <v>162</v>
      </c>
      <c r="E81" s="59" t="s">
        <v>174</v>
      </c>
      <c r="F81" s="345"/>
      <c r="G81" s="345"/>
      <c r="H81" s="345"/>
      <c r="I81" s="345"/>
      <c r="J81" s="345"/>
    </row>
    <row r="82" spans="1:10" customFormat="1" ht="28" x14ac:dyDescent="0.25">
      <c r="A82" s="349"/>
      <c r="B82" s="61" t="s">
        <v>175</v>
      </c>
      <c r="C82" s="345"/>
      <c r="D82" s="61" t="s">
        <v>176</v>
      </c>
      <c r="E82" s="61" t="s">
        <v>166</v>
      </c>
      <c r="F82" s="345"/>
      <c r="G82" s="345"/>
      <c r="H82" s="345"/>
      <c r="I82" s="345"/>
      <c r="J82" s="345"/>
    </row>
    <row r="83" spans="1:10" customFormat="1" x14ac:dyDescent="0.25">
      <c r="A83" s="349"/>
      <c r="B83" s="349" t="s">
        <v>177</v>
      </c>
      <c r="C83" s="345"/>
      <c r="D83" s="69" t="s">
        <v>178</v>
      </c>
      <c r="E83" s="349" t="s">
        <v>179</v>
      </c>
      <c r="F83" s="345"/>
      <c r="G83" s="345"/>
      <c r="H83" s="345"/>
      <c r="I83" s="345"/>
      <c r="J83" s="345"/>
    </row>
    <row r="84" spans="1:10" customFormat="1" x14ac:dyDescent="0.25">
      <c r="A84" s="349"/>
      <c r="B84" s="349"/>
      <c r="C84" s="345"/>
      <c r="D84" s="69" t="s">
        <v>180</v>
      </c>
      <c r="E84" s="349"/>
      <c r="F84" s="345"/>
      <c r="G84" s="345"/>
      <c r="H84" s="345"/>
      <c r="I84" s="345"/>
      <c r="J84" s="345"/>
    </row>
    <row r="85" spans="1:10" customFormat="1" x14ac:dyDescent="0.25">
      <c r="A85" s="350" t="s">
        <v>181</v>
      </c>
      <c r="B85" s="353" t="s">
        <v>182</v>
      </c>
      <c r="C85" s="345" t="s">
        <v>136</v>
      </c>
      <c r="D85" s="61" t="s">
        <v>183</v>
      </c>
      <c r="E85" s="349" t="s">
        <v>184</v>
      </c>
      <c r="F85" s="345"/>
      <c r="G85" s="345"/>
      <c r="H85" s="345"/>
      <c r="I85" s="345"/>
      <c r="J85" s="345"/>
    </row>
    <row r="86" spans="1:10" customFormat="1" x14ac:dyDescent="0.25">
      <c r="A86" s="350"/>
      <c r="B86" s="353"/>
      <c r="C86" s="345"/>
      <c r="D86" s="61" t="s">
        <v>185</v>
      </c>
      <c r="E86" s="349"/>
      <c r="F86" s="345"/>
      <c r="G86" s="345"/>
      <c r="H86" s="345"/>
      <c r="I86" s="345"/>
      <c r="J86" s="345"/>
    </row>
    <row r="87" spans="1:10" customFormat="1" x14ac:dyDescent="0.25">
      <c r="A87" s="350"/>
      <c r="B87" s="353"/>
      <c r="C87" s="345"/>
      <c r="D87" s="61" t="s">
        <v>186</v>
      </c>
      <c r="E87" s="349"/>
      <c r="F87" s="345"/>
      <c r="G87" s="345"/>
      <c r="H87" s="345"/>
      <c r="I87" s="345"/>
      <c r="J87" s="345"/>
    </row>
    <row r="88" spans="1:10" customFormat="1" x14ac:dyDescent="0.25">
      <c r="A88" s="350"/>
      <c r="B88" s="353"/>
      <c r="C88" s="345"/>
      <c r="D88" s="61" t="s">
        <v>187</v>
      </c>
      <c r="E88" s="349"/>
      <c r="F88" s="345"/>
      <c r="G88" s="345"/>
      <c r="H88" s="345"/>
      <c r="I88" s="345"/>
      <c r="J88" s="345"/>
    </row>
    <row r="89" spans="1:10" customFormat="1" x14ac:dyDescent="0.25">
      <c r="A89" s="350"/>
      <c r="B89" s="353" t="s">
        <v>188</v>
      </c>
      <c r="C89" s="345"/>
      <c r="D89" s="61" t="s">
        <v>40</v>
      </c>
      <c r="E89" s="349" t="s">
        <v>189</v>
      </c>
      <c r="F89" s="345"/>
      <c r="G89" s="345"/>
      <c r="H89" s="345"/>
      <c r="I89" s="345"/>
      <c r="J89" s="345"/>
    </row>
    <row r="90" spans="1:10" customFormat="1" x14ac:dyDescent="0.25">
      <c r="A90" s="350"/>
      <c r="B90" s="353"/>
      <c r="C90" s="345"/>
      <c r="D90" s="61" t="s">
        <v>190</v>
      </c>
      <c r="E90" s="349"/>
      <c r="F90" s="345"/>
      <c r="G90" s="345"/>
      <c r="H90" s="345"/>
      <c r="I90" s="345"/>
      <c r="J90" s="345"/>
    </row>
    <row r="91" spans="1:10" customFormat="1" x14ac:dyDescent="0.25">
      <c r="A91" s="350"/>
      <c r="B91" s="353" t="s">
        <v>191</v>
      </c>
      <c r="C91" s="345"/>
      <c r="D91" s="61" t="s">
        <v>192</v>
      </c>
      <c r="E91" s="349" t="s">
        <v>189</v>
      </c>
      <c r="F91" s="345"/>
      <c r="G91" s="345"/>
      <c r="H91" s="345"/>
      <c r="I91" s="345"/>
      <c r="J91" s="345"/>
    </row>
    <row r="92" spans="1:10" customFormat="1" x14ac:dyDescent="0.25">
      <c r="A92" s="350"/>
      <c r="B92" s="353"/>
      <c r="C92" s="345"/>
      <c r="D92" s="61" t="s">
        <v>193</v>
      </c>
      <c r="E92" s="349"/>
      <c r="F92" s="345"/>
      <c r="G92" s="345"/>
      <c r="H92" s="345"/>
      <c r="I92" s="345"/>
      <c r="J92" s="345"/>
    </row>
    <row r="93" spans="1:10" customFormat="1" x14ac:dyDescent="0.25">
      <c r="A93" s="350"/>
      <c r="B93" s="353"/>
      <c r="C93" s="345"/>
      <c r="D93" s="61" t="s">
        <v>194</v>
      </c>
      <c r="E93" s="349"/>
      <c r="F93" s="345"/>
      <c r="G93" s="345"/>
      <c r="H93" s="345"/>
      <c r="I93" s="345"/>
      <c r="J93" s="345"/>
    </row>
    <row r="94" spans="1:10" customFormat="1" x14ac:dyDescent="0.25">
      <c r="A94" s="350"/>
      <c r="B94" s="353"/>
      <c r="C94" s="345"/>
      <c r="D94" s="61" t="s">
        <v>190</v>
      </c>
      <c r="E94" s="349"/>
      <c r="F94" s="345"/>
      <c r="G94" s="345"/>
      <c r="H94" s="345"/>
      <c r="I94" s="345"/>
      <c r="J94" s="345"/>
    </row>
    <row r="95" spans="1:10" customFormat="1" ht="28" x14ac:dyDescent="0.25">
      <c r="A95" s="350"/>
      <c r="B95" s="61" t="s">
        <v>195</v>
      </c>
      <c r="C95" s="345"/>
      <c r="D95" s="61" t="s">
        <v>196</v>
      </c>
      <c r="E95" s="69" t="s">
        <v>197</v>
      </c>
      <c r="F95" s="345"/>
      <c r="G95" s="345"/>
      <c r="H95" s="345"/>
      <c r="I95" s="345"/>
      <c r="J95" s="345"/>
    </row>
    <row r="96" spans="1:10" customFormat="1" ht="28" x14ac:dyDescent="0.25">
      <c r="A96" s="350"/>
      <c r="B96" s="61" t="s">
        <v>198</v>
      </c>
      <c r="C96" s="345"/>
      <c r="D96" s="61" t="s">
        <v>199</v>
      </c>
      <c r="E96" s="69" t="s">
        <v>197</v>
      </c>
      <c r="F96" s="345"/>
      <c r="G96" s="345"/>
      <c r="H96" s="345"/>
      <c r="I96" s="345"/>
      <c r="J96" s="345"/>
    </row>
    <row r="97" spans="1:10" x14ac:dyDescent="0.25">
      <c r="A97" s="350" t="s">
        <v>200</v>
      </c>
      <c r="B97" s="350"/>
      <c r="C97" s="350"/>
      <c r="D97" s="350"/>
      <c r="E97" s="350"/>
      <c r="F97" s="350"/>
      <c r="G97" s="350"/>
      <c r="H97" s="350"/>
      <c r="I97" s="350"/>
      <c r="J97" s="350"/>
    </row>
    <row r="98" spans="1:10" x14ac:dyDescent="0.25">
      <c r="A98" s="346" t="s">
        <v>201</v>
      </c>
      <c r="B98" s="346"/>
      <c r="C98" s="346"/>
      <c r="D98" s="346"/>
      <c r="E98" s="346"/>
      <c r="F98" s="346"/>
      <c r="G98" s="346"/>
      <c r="H98" s="346"/>
      <c r="I98" s="346"/>
      <c r="J98" s="346"/>
    </row>
  </sheetData>
  <mergeCells count="95">
    <mergeCell ref="I3:J5"/>
    <mergeCell ref="I6:J7"/>
    <mergeCell ref="I8:J9"/>
    <mergeCell ref="I10:J11"/>
    <mergeCell ref="I12:J13"/>
    <mergeCell ref="I42:J43"/>
    <mergeCell ref="I44:J49"/>
    <mergeCell ref="F59:H96"/>
    <mergeCell ref="I59:J76"/>
    <mergeCell ref="I77:J84"/>
    <mergeCell ref="I85:J96"/>
    <mergeCell ref="I50:J53"/>
    <mergeCell ref="I54:J56"/>
    <mergeCell ref="I57:J58"/>
    <mergeCell ref="I15:I25"/>
    <mergeCell ref="I34:I37"/>
    <mergeCell ref="J15:J25"/>
    <mergeCell ref="J34:J37"/>
    <mergeCell ref="I38:J41"/>
    <mergeCell ref="I27:J30"/>
    <mergeCell ref="I31:J33"/>
    <mergeCell ref="F50:F58"/>
    <mergeCell ref="H3:H5"/>
    <mergeCell ref="H6:H7"/>
    <mergeCell ref="H8:H9"/>
    <mergeCell ref="H10:H11"/>
    <mergeCell ref="H12:H13"/>
    <mergeCell ref="H15:H25"/>
    <mergeCell ref="H27:H37"/>
    <mergeCell ref="H38:H41"/>
    <mergeCell ref="H42:H43"/>
    <mergeCell ref="H44:H49"/>
    <mergeCell ref="H50:H58"/>
    <mergeCell ref="E75:E76"/>
    <mergeCell ref="E83:E84"/>
    <mergeCell ref="E85:E88"/>
    <mergeCell ref="E89:E90"/>
    <mergeCell ref="E91:E94"/>
    <mergeCell ref="D22:D23"/>
    <mergeCell ref="E59:E64"/>
    <mergeCell ref="E65:E68"/>
    <mergeCell ref="E69:E70"/>
    <mergeCell ref="E71:E74"/>
    <mergeCell ref="B85:B88"/>
    <mergeCell ref="B89:B90"/>
    <mergeCell ref="B91:B94"/>
    <mergeCell ref="C3:C5"/>
    <mergeCell ref="C6:C7"/>
    <mergeCell ref="C8:C9"/>
    <mergeCell ref="C10:C11"/>
    <mergeCell ref="C12:C13"/>
    <mergeCell ref="C15:C25"/>
    <mergeCell ref="C27:C37"/>
    <mergeCell ref="C38:C49"/>
    <mergeCell ref="C50:C58"/>
    <mergeCell ref="C59:C76"/>
    <mergeCell ref="C77:C84"/>
    <mergeCell ref="C85:C96"/>
    <mergeCell ref="B71:B74"/>
    <mergeCell ref="B75:B76"/>
    <mergeCell ref="B77:B78"/>
    <mergeCell ref="B79:B81"/>
    <mergeCell ref="B83:B84"/>
    <mergeCell ref="A98:J98"/>
    <mergeCell ref="A3:A13"/>
    <mergeCell ref="A14:A25"/>
    <mergeCell ref="A26:A37"/>
    <mergeCell ref="A38:A49"/>
    <mergeCell ref="A50:A58"/>
    <mergeCell ref="A59:A76"/>
    <mergeCell ref="A77:A84"/>
    <mergeCell ref="A85:A96"/>
    <mergeCell ref="B3:B5"/>
    <mergeCell ref="B6:B7"/>
    <mergeCell ref="B8:B9"/>
    <mergeCell ref="B10:B11"/>
    <mergeCell ref="B12:B13"/>
    <mergeCell ref="B15:B25"/>
    <mergeCell ref="B27:B30"/>
    <mergeCell ref="A1:J1"/>
    <mergeCell ref="I2:J2"/>
    <mergeCell ref="I14:J14"/>
    <mergeCell ref="I26:J26"/>
    <mergeCell ref="A97:J97"/>
    <mergeCell ref="B31:B33"/>
    <mergeCell ref="B34:B37"/>
    <mergeCell ref="B38:B41"/>
    <mergeCell ref="B42:B43"/>
    <mergeCell ref="B44:B49"/>
    <mergeCell ref="B50:B53"/>
    <mergeCell ref="B54:B56"/>
    <mergeCell ref="B57:B58"/>
    <mergeCell ref="B59:B64"/>
    <mergeCell ref="B65:B68"/>
    <mergeCell ref="B69:B70"/>
  </mergeCells>
  <phoneticPr fontId="45" type="noConversion"/>
  <pageMargins left="0.74803149606299202" right="0.74803149606299202" top="0.98425196850393704" bottom="0.98425196850393704" header="0.511811023622047" footer="0.511811023622047"/>
  <pageSetup paperSize="9" scale="85"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K85"/>
  <sheetViews>
    <sheetView workbookViewId="0">
      <selection activeCell="N6" sqref="N6"/>
    </sheetView>
  </sheetViews>
  <sheetFormatPr defaultColWidth="9" defaultRowHeight="14" x14ac:dyDescent="0.25"/>
  <cols>
    <col min="1" max="3" width="9" style="1"/>
    <col min="4" max="4" width="12.08984375" style="1"/>
    <col min="5" max="16384" width="9" style="1"/>
  </cols>
  <sheetData>
    <row r="1" spans="1:11" ht="21.5" thickBot="1" x14ac:dyDescent="0.3">
      <c r="A1" s="453" t="s">
        <v>1374</v>
      </c>
      <c r="B1" s="454"/>
      <c r="C1" s="454"/>
      <c r="D1" s="454"/>
      <c r="E1" s="454"/>
      <c r="F1" s="454"/>
      <c r="G1" s="454"/>
      <c r="H1" s="454"/>
      <c r="I1" s="454"/>
      <c r="J1" s="454"/>
      <c r="K1" s="455"/>
    </row>
    <row r="2" spans="1:11" ht="26" x14ac:dyDescent="0.25">
      <c r="A2" s="205" t="s">
        <v>204</v>
      </c>
      <c r="B2" s="206" t="s">
        <v>1375</v>
      </c>
      <c r="C2" s="206" t="s">
        <v>552</v>
      </c>
      <c r="D2" s="206" t="s">
        <v>206</v>
      </c>
      <c r="E2" s="206" t="s">
        <v>207</v>
      </c>
      <c r="F2" s="206" t="s">
        <v>208</v>
      </c>
      <c r="G2" s="206" t="s">
        <v>1376</v>
      </c>
      <c r="H2" s="206" t="s">
        <v>209</v>
      </c>
      <c r="I2" s="206" t="s">
        <v>1377</v>
      </c>
      <c r="J2" s="206" t="s">
        <v>211</v>
      </c>
      <c r="K2" s="235" t="s">
        <v>212</v>
      </c>
    </row>
    <row r="3" spans="1:11" ht="52" x14ac:dyDescent="0.25">
      <c r="A3" s="207">
        <v>29</v>
      </c>
      <c r="B3" s="208"/>
      <c r="C3" s="209" t="s">
        <v>1378</v>
      </c>
      <c r="D3" s="209">
        <v>311177</v>
      </c>
      <c r="E3" s="210" t="s">
        <v>219</v>
      </c>
      <c r="F3" s="211">
        <v>127.19999999995299</v>
      </c>
      <c r="G3" s="212" t="s">
        <v>840</v>
      </c>
      <c r="H3" s="212" t="s">
        <v>1379</v>
      </c>
      <c r="I3" s="210">
        <v>30</v>
      </c>
      <c r="J3" s="210" t="s">
        <v>216</v>
      </c>
      <c r="K3" s="236">
        <v>42</v>
      </c>
    </row>
    <row r="4" spans="1:11" ht="52" x14ac:dyDescent="0.25">
      <c r="A4" s="207">
        <v>31</v>
      </c>
      <c r="B4" s="208"/>
      <c r="C4" s="209" t="s">
        <v>1380</v>
      </c>
      <c r="D4" s="209">
        <v>318721</v>
      </c>
      <c r="E4" s="210" t="s">
        <v>215</v>
      </c>
      <c r="F4" s="211">
        <v>53.520000000018598</v>
      </c>
      <c r="G4" s="212" t="s">
        <v>1381</v>
      </c>
      <c r="H4" s="212" t="s">
        <v>1382</v>
      </c>
      <c r="I4" s="210">
        <v>16</v>
      </c>
      <c r="J4" s="210" t="s">
        <v>216</v>
      </c>
      <c r="K4" s="236">
        <v>24</v>
      </c>
    </row>
    <row r="5" spans="1:11" x14ac:dyDescent="0.25">
      <c r="A5" s="213"/>
      <c r="B5" s="214"/>
      <c r="C5" s="214" t="s">
        <v>1383</v>
      </c>
      <c r="D5" s="214"/>
      <c r="E5" s="214"/>
      <c r="F5" s="215">
        <f>SUM(F2:F4)</f>
        <v>180.71999999997161</v>
      </c>
      <c r="G5" s="216"/>
      <c r="H5" s="215">
        <f>SUM(H2:H4)</f>
        <v>0</v>
      </c>
      <c r="I5" s="215">
        <f>SUM(I2:I4)</f>
        <v>46</v>
      </c>
      <c r="J5" s="215"/>
      <c r="K5" s="237">
        <f>SUM(K2:K4)</f>
        <v>66</v>
      </c>
    </row>
    <row r="6" spans="1:11" ht="15" x14ac:dyDescent="0.25">
      <c r="A6" s="213"/>
      <c r="B6" s="214"/>
      <c r="C6" s="217">
        <f>COUNTIF($E$3:$E$81,E6)</f>
        <v>36</v>
      </c>
      <c r="D6" s="214" t="s">
        <v>1384</v>
      </c>
      <c r="E6" s="214" t="s">
        <v>215</v>
      </c>
      <c r="F6" s="215">
        <f ca="1">SUMIF($E$3:$E$81,"中桥",$F$3:$F$81)</f>
        <v>0</v>
      </c>
      <c r="G6" s="215"/>
      <c r="H6" s="215">
        <f ca="1">SUMIF($E$3:$E$81,"中桥",$H$3:$H$81)</f>
        <v>0</v>
      </c>
      <c r="I6" s="215">
        <f ca="1">SUMIF($E$3:$E$81,"中桥",$I$3:$I$81)</f>
        <v>0</v>
      </c>
      <c r="J6" s="215"/>
      <c r="K6" s="237">
        <f ca="1">SUMIF($E$3:$E$81,"中桥",$K$3:$K$81)</f>
        <v>0</v>
      </c>
    </row>
    <row r="7" spans="1:11" ht="247" x14ac:dyDescent="0.25">
      <c r="A7" s="207">
        <v>38</v>
      </c>
      <c r="B7" s="208" t="s">
        <v>1385</v>
      </c>
      <c r="C7" s="218" t="s">
        <v>1386</v>
      </c>
      <c r="D7" s="219" t="s">
        <v>1387</v>
      </c>
      <c r="E7" s="210" t="s">
        <v>267</v>
      </c>
      <c r="F7" s="211" t="s">
        <v>1388</v>
      </c>
      <c r="G7" s="210" t="s">
        <v>1389</v>
      </c>
      <c r="H7" s="214">
        <v>44</v>
      </c>
      <c r="I7" s="210">
        <v>223</v>
      </c>
      <c r="J7" s="210" t="s">
        <v>216</v>
      </c>
      <c r="K7" s="236">
        <v>273</v>
      </c>
    </row>
    <row r="8" spans="1:11" ht="26" x14ac:dyDescent="0.25">
      <c r="A8" s="207">
        <v>9</v>
      </c>
      <c r="B8" s="208"/>
      <c r="C8" s="220" t="s">
        <v>1390</v>
      </c>
      <c r="D8" s="221">
        <v>293305</v>
      </c>
      <c r="E8" s="210" t="s">
        <v>219</v>
      </c>
      <c r="F8" s="211">
        <v>817.19999999995298</v>
      </c>
      <c r="G8" s="214" t="s">
        <v>1391</v>
      </c>
      <c r="H8" s="214">
        <v>27</v>
      </c>
      <c r="I8" s="210">
        <f>28*4</f>
        <v>112</v>
      </c>
      <c r="J8" s="210" t="s">
        <v>216</v>
      </c>
      <c r="K8" s="236">
        <f>26*4+8*2</f>
        <v>120</v>
      </c>
    </row>
    <row r="9" spans="1:11" ht="78" x14ac:dyDescent="0.25">
      <c r="A9" s="207">
        <v>11</v>
      </c>
      <c r="B9" s="208"/>
      <c r="C9" s="218" t="s">
        <v>1162</v>
      </c>
      <c r="D9" s="221" t="s">
        <v>1392</v>
      </c>
      <c r="E9" s="210" t="s">
        <v>219</v>
      </c>
      <c r="F9" s="211" t="s">
        <v>1393</v>
      </c>
      <c r="G9" s="210" t="s">
        <v>1394</v>
      </c>
      <c r="H9" s="210">
        <v>26</v>
      </c>
      <c r="I9" s="210">
        <v>108</v>
      </c>
      <c r="J9" s="210" t="s">
        <v>216</v>
      </c>
      <c r="K9" s="236">
        <v>116</v>
      </c>
    </row>
    <row r="10" spans="1:11" ht="65" x14ac:dyDescent="0.25">
      <c r="A10" s="207">
        <v>24</v>
      </c>
      <c r="B10" s="208"/>
      <c r="C10" s="214" t="s">
        <v>1395</v>
      </c>
      <c r="D10" s="221" t="s">
        <v>1396</v>
      </c>
      <c r="E10" s="210" t="s">
        <v>219</v>
      </c>
      <c r="F10" s="211" t="s">
        <v>1397</v>
      </c>
      <c r="G10" s="210" t="s">
        <v>1398</v>
      </c>
      <c r="H10" s="210">
        <v>19</v>
      </c>
      <c r="I10" s="210">
        <v>80</v>
      </c>
      <c r="J10" s="210" t="s">
        <v>216</v>
      </c>
      <c r="K10" s="236">
        <v>88</v>
      </c>
    </row>
    <row r="11" spans="1:11" ht="26" x14ac:dyDescent="0.25">
      <c r="A11" s="207">
        <v>10</v>
      </c>
      <c r="B11" s="208"/>
      <c r="C11" s="220" t="s">
        <v>1399</v>
      </c>
      <c r="D11" s="221">
        <v>298676</v>
      </c>
      <c r="E11" s="210" t="s">
        <v>219</v>
      </c>
      <c r="F11" s="211">
        <v>367.19999999995298</v>
      </c>
      <c r="G11" s="214" t="s">
        <v>1400</v>
      </c>
      <c r="H11" s="214">
        <v>12</v>
      </c>
      <c r="I11" s="210">
        <v>48</v>
      </c>
      <c r="J11" s="210" t="s">
        <v>216</v>
      </c>
      <c r="K11" s="236">
        <v>58</v>
      </c>
    </row>
    <row r="12" spans="1:11" ht="26" x14ac:dyDescent="0.25">
      <c r="A12" s="207">
        <v>45</v>
      </c>
      <c r="B12" s="208"/>
      <c r="C12" s="222" t="s">
        <v>1401</v>
      </c>
      <c r="D12" s="223">
        <v>402.83699999999999</v>
      </c>
      <c r="E12" s="210" t="s">
        <v>219</v>
      </c>
      <c r="F12" s="211">
        <v>243.6</v>
      </c>
      <c r="G12" s="210" t="s">
        <v>1402</v>
      </c>
      <c r="H12" s="214">
        <v>8</v>
      </c>
      <c r="I12" s="210">
        <v>19</v>
      </c>
      <c r="J12" s="210" t="s">
        <v>216</v>
      </c>
      <c r="K12" s="236">
        <v>22</v>
      </c>
    </row>
    <row r="13" spans="1:11" ht="52" x14ac:dyDescent="0.25">
      <c r="A13" s="207">
        <v>53</v>
      </c>
      <c r="B13" s="208"/>
      <c r="C13" s="224" t="s">
        <v>1403</v>
      </c>
      <c r="D13" s="225">
        <v>927.25</v>
      </c>
      <c r="E13" s="214" t="s">
        <v>219</v>
      </c>
      <c r="F13" s="211">
        <v>284.5</v>
      </c>
      <c r="G13" s="214" t="s">
        <v>1404</v>
      </c>
      <c r="H13" s="214">
        <v>8</v>
      </c>
      <c r="I13" s="214">
        <v>18</v>
      </c>
      <c r="J13" s="210" t="s">
        <v>216</v>
      </c>
      <c r="K13" s="236">
        <v>22</v>
      </c>
    </row>
    <row r="14" spans="1:11" ht="26" x14ac:dyDescent="0.25">
      <c r="A14" s="207">
        <v>4</v>
      </c>
      <c r="B14" s="208"/>
      <c r="C14" s="220" t="s">
        <v>1405</v>
      </c>
      <c r="D14" s="221">
        <v>255789</v>
      </c>
      <c r="E14" s="210" t="s">
        <v>219</v>
      </c>
      <c r="F14" s="211">
        <v>217.20000000001201</v>
      </c>
      <c r="G14" s="214" t="s">
        <v>1406</v>
      </c>
      <c r="H14" s="214">
        <v>7</v>
      </c>
      <c r="I14" s="210">
        <v>32</v>
      </c>
      <c r="J14" s="210" t="s">
        <v>216</v>
      </c>
      <c r="K14" s="236">
        <v>40</v>
      </c>
    </row>
    <row r="15" spans="1:11" ht="26" x14ac:dyDescent="0.25">
      <c r="A15" s="207">
        <v>44</v>
      </c>
      <c r="B15" s="208"/>
      <c r="C15" s="222" t="s">
        <v>1407</v>
      </c>
      <c r="D15" s="226">
        <v>493.91899999999998</v>
      </c>
      <c r="E15" s="210" t="s">
        <v>219</v>
      </c>
      <c r="F15" s="211">
        <v>213.6</v>
      </c>
      <c r="G15" s="210" t="s">
        <v>1408</v>
      </c>
      <c r="H15" s="214">
        <v>7</v>
      </c>
      <c r="I15" s="210">
        <v>14</v>
      </c>
      <c r="J15" s="210" t="s">
        <v>216</v>
      </c>
      <c r="K15" s="236">
        <v>16</v>
      </c>
    </row>
    <row r="16" spans="1:11" ht="42" x14ac:dyDescent="0.25">
      <c r="A16" s="207">
        <v>79</v>
      </c>
      <c r="B16" s="208" t="s">
        <v>1409</v>
      </c>
      <c r="C16" s="208" t="s">
        <v>1410</v>
      </c>
      <c r="D16" s="227" t="s">
        <v>1411</v>
      </c>
      <c r="E16" s="214" t="s">
        <v>215</v>
      </c>
      <c r="F16" s="211">
        <v>82.85</v>
      </c>
      <c r="G16" s="210" t="s">
        <v>1412</v>
      </c>
      <c r="H16" s="214">
        <v>7</v>
      </c>
      <c r="I16" s="210">
        <v>0</v>
      </c>
      <c r="J16" s="210" t="s">
        <v>216</v>
      </c>
      <c r="K16" s="236">
        <v>24</v>
      </c>
    </row>
    <row r="17" spans="1:11" ht="26" x14ac:dyDescent="0.25">
      <c r="A17" s="207">
        <v>17</v>
      </c>
      <c r="B17" s="208"/>
      <c r="C17" s="220" t="s">
        <v>1413</v>
      </c>
      <c r="D17" s="221">
        <v>319554</v>
      </c>
      <c r="E17" s="210" t="s">
        <v>219</v>
      </c>
      <c r="F17" s="211">
        <v>106</v>
      </c>
      <c r="G17" s="210" t="s">
        <v>1414</v>
      </c>
      <c r="H17" s="210">
        <v>5</v>
      </c>
      <c r="I17" s="210">
        <v>24</v>
      </c>
      <c r="J17" s="210" t="s">
        <v>216</v>
      </c>
      <c r="K17" s="236">
        <v>36</v>
      </c>
    </row>
    <row r="18" spans="1:11" ht="26" x14ac:dyDescent="0.25">
      <c r="A18" s="207">
        <v>1</v>
      </c>
      <c r="B18" s="208" t="s">
        <v>1415</v>
      </c>
      <c r="C18" s="220" t="s">
        <v>1416</v>
      </c>
      <c r="D18" s="221">
        <v>247312</v>
      </c>
      <c r="E18" s="210" t="s">
        <v>215</v>
      </c>
      <c r="F18" s="211">
        <v>85.520000000018598</v>
      </c>
      <c r="G18" s="214" t="s">
        <v>1417</v>
      </c>
      <c r="H18" s="214">
        <v>5</v>
      </c>
      <c r="I18" s="210">
        <v>24</v>
      </c>
      <c r="J18" s="210" t="s">
        <v>216</v>
      </c>
      <c r="K18" s="236">
        <v>32</v>
      </c>
    </row>
    <row r="19" spans="1:11" ht="26" x14ac:dyDescent="0.25">
      <c r="A19" s="207">
        <v>36</v>
      </c>
      <c r="B19" s="208"/>
      <c r="C19" s="222" t="s">
        <v>1418</v>
      </c>
      <c r="D19" s="228">
        <v>225</v>
      </c>
      <c r="E19" s="210" t="s">
        <v>219</v>
      </c>
      <c r="F19" s="211">
        <v>147.19999999999999</v>
      </c>
      <c r="G19" s="222" t="s">
        <v>1419</v>
      </c>
      <c r="H19" s="214">
        <v>4</v>
      </c>
      <c r="I19" s="210">
        <v>15</v>
      </c>
      <c r="J19" s="210" t="s">
        <v>216</v>
      </c>
      <c r="K19" s="236">
        <v>21</v>
      </c>
    </row>
    <row r="20" spans="1:11" ht="26" x14ac:dyDescent="0.25">
      <c r="A20" s="207">
        <v>6</v>
      </c>
      <c r="B20" s="208"/>
      <c r="C20" s="220" t="s">
        <v>1420</v>
      </c>
      <c r="D20" s="221">
        <v>271219</v>
      </c>
      <c r="E20" s="210" t="s">
        <v>215</v>
      </c>
      <c r="F20" s="211">
        <v>69.520000000018598</v>
      </c>
      <c r="G20" s="229" t="s">
        <v>1421</v>
      </c>
      <c r="H20" s="230">
        <v>4</v>
      </c>
      <c r="I20" s="210">
        <v>12</v>
      </c>
      <c r="J20" s="210" t="s">
        <v>216</v>
      </c>
      <c r="K20" s="236">
        <v>24</v>
      </c>
    </row>
    <row r="21" spans="1:11" ht="26" x14ac:dyDescent="0.25">
      <c r="A21" s="207">
        <v>18</v>
      </c>
      <c r="B21" s="208"/>
      <c r="C21" s="220" t="s">
        <v>1422</v>
      </c>
      <c r="D21" s="221">
        <v>325639</v>
      </c>
      <c r="E21" s="210" t="s">
        <v>215</v>
      </c>
      <c r="F21" s="211">
        <v>86</v>
      </c>
      <c r="G21" s="210" t="s">
        <v>936</v>
      </c>
      <c r="H21" s="210">
        <v>4</v>
      </c>
      <c r="I21" s="210">
        <v>20</v>
      </c>
      <c r="J21" s="210" t="s">
        <v>216</v>
      </c>
      <c r="K21" s="236">
        <v>28</v>
      </c>
    </row>
    <row r="22" spans="1:11" ht="52" x14ac:dyDescent="0.25">
      <c r="A22" s="207">
        <v>23</v>
      </c>
      <c r="B22" s="208"/>
      <c r="C22" s="209" t="s">
        <v>1423</v>
      </c>
      <c r="D22" s="209">
        <v>261203</v>
      </c>
      <c r="E22" s="210" t="s">
        <v>215</v>
      </c>
      <c r="F22" s="211">
        <v>69.520000000018598</v>
      </c>
      <c r="G22" s="214" t="s">
        <v>1421</v>
      </c>
      <c r="H22" s="214">
        <v>4</v>
      </c>
      <c r="I22" s="210">
        <v>20</v>
      </c>
      <c r="J22" s="210" t="s">
        <v>216</v>
      </c>
      <c r="K22" s="236">
        <v>28</v>
      </c>
    </row>
    <row r="23" spans="1:11" ht="65" x14ac:dyDescent="0.25">
      <c r="A23" s="207">
        <v>30</v>
      </c>
      <c r="B23" s="208"/>
      <c r="C23" s="209" t="s">
        <v>1424</v>
      </c>
      <c r="D23" s="209">
        <v>316161</v>
      </c>
      <c r="E23" s="210" t="s">
        <v>215</v>
      </c>
      <c r="F23" s="211">
        <v>69.520000000018598</v>
      </c>
      <c r="G23" s="214" t="s">
        <v>1421</v>
      </c>
      <c r="H23" s="214">
        <v>4</v>
      </c>
      <c r="I23" s="210">
        <v>30</v>
      </c>
      <c r="J23" s="210" t="s">
        <v>216</v>
      </c>
      <c r="K23" s="236">
        <v>42</v>
      </c>
    </row>
    <row r="24" spans="1:11" ht="52" x14ac:dyDescent="0.25">
      <c r="A24" s="207">
        <v>32</v>
      </c>
      <c r="B24" s="208"/>
      <c r="C24" s="209" t="s">
        <v>1425</v>
      </c>
      <c r="D24" s="209">
        <v>320865</v>
      </c>
      <c r="E24" s="210" t="s">
        <v>215</v>
      </c>
      <c r="F24" s="211">
        <v>69.520000000018598</v>
      </c>
      <c r="G24" s="214" t="s">
        <v>1421</v>
      </c>
      <c r="H24" s="214">
        <v>4</v>
      </c>
      <c r="I24" s="210">
        <v>20</v>
      </c>
      <c r="J24" s="210" t="s">
        <v>216</v>
      </c>
      <c r="K24" s="236">
        <v>28</v>
      </c>
    </row>
    <row r="25" spans="1:11" ht="39" x14ac:dyDescent="0.25">
      <c r="A25" s="207">
        <v>46</v>
      </c>
      <c r="B25" s="208" t="s">
        <v>1426</v>
      </c>
      <c r="C25" s="210" t="s">
        <v>1427</v>
      </c>
      <c r="D25" s="209">
        <v>275762</v>
      </c>
      <c r="E25" s="210" t="s">
        <v>215</v>
      </c>
      <c r="F25" s="211">
        <v>69.520000000018598</v>
      </c>
      <c r="G25" s="214" t="s">
        <v>1421</v>
      </c>
      <c r="H25" s="214">
        <v>4</v>
      </c>
      <c r="I25" s="210">
        <v>20</v>
      </c>
      <c r="J25" s="210" t="s">
        <v>216</v>
      </c>
      <c r="K25" s="236">
        <v>28</v>
      </c>
    </row>
    <row r="26" spans="1:11" ht="26" x14ac:dyDescent="0.25">
      <c r="A26" s="207">
        <v>40</v>
      </c>
      <c r="B26" s="208"/>
      <c r="C26" s="222" t="s">
        <v>1428</v>
      </c>
      <c r="D26" s="225">
        <v>1113</v>
      </c>
      <c r="E26" s="210" t="s">
        <v>219</v>
      </c>
      <c r="F26" s="211">
        <v>148</v>
      </c>
      <c r="G26" s="210" t="s">
        <v>1429</v>
      </c>
      <c r="H26" s="214">
        <v>3</v>
      </c>
      <c r="I26" s="210">
        <v>8</v>
      </c>
      <c r="J26" s="210" t="s">
        <v>216</v>
      </c>
      <c r="K26" s="236">
        <v>16</v>
      </c>
    </row>
    <row r="27" spans="1:11" ht="26" x14ac:dyDescent="0.25">
      <c r="A27" s="207">
        <v>41</v>
      </c>
      <c r="B27" s="208"/>
      <c r="C27" s="222" t="s">
        <v>1430</v>
      </c>
      <c r="D27" s="231">
        <v>490</v>
      </c>
      <c r="E27" s="210" t="s">
        <v>219</v>
      </c>
      <c r="F27" s="211">
        <v>148</v>
      </c>
      <c r="G27" s="210" t="s">
        <v>1429</v>
      </c>
      <c r="H27" s="214">
        <v>3</v>
      </c>
      <c r="I27" s="210">
        <v>8</v>
      </c>
      <c r="J27" s="210" t="s">
        <v>216</v>
      </c>
      <c r="K27" s="236">
        <v>16</v>
      </c>
    </row>
    <row r="28" spans="1:11" ht="26" x14ac:dyDescent="0.25">
      <c r="A28" s="207">
        <v>42</v>
      </c>
      <c r="B28" s="208"/>
      <c r="C28" s="222" t="s">
        <v>1431</v>
      </c>
      <c r="D28" s="232">
        <v>1129.58</v>
      </c>
      <c r="E28" s="210" t="s">
        <v>219</v>
      </c>
      <c r="F28" s="211">
        <v>132.1</v>
      </c>
      <c r="G28" s="210" t="s">
        <v>1432</v>
      </c>
      <c r="H28" s="214">
        <v>3</v>
      </c>
      <c r="I28" s="210">
        <v>6</v>
      </c>
      <c r="J28" s="210" t="s">
        <v>216</v>
      </c>
      <c r="K28" s="236">
        <v>12</v>
      </c>
    </row>
    <row r="29" spans="1:11" ht="26" x14ac:dyDescent="0.25">
      <c r="A29" s="207">
        <v>43</v>
      </c>
      <c r="B29" s="208"/>
      <c r="C29" s="222" t="s">
        <v>1433</v>
      </c>
      <c r="D29" s="233">
        <v>467</v>
      </c>
      <c r="E29" s="210" t="s">
        <v>219</v>
      </c>
      <c r="F29" s="211">
        <v>148</v>
      </c>
      <c r="G29" s="210" t="s">
        <v>1434</v>
      </c>
      <c r="H29" s="214">
        <v>3</v>
      </c>
      <c r="I29" s="210">
        <v>8</v>
      </c>
      <c r="J29" s="210" t="s">
        <v>216</v>
      </c>
      <c r="K29" s="236">
        <v>16</v>
      </c>
    </row>
    <row r="30" spans="1:11" ht="28" x14ac:dyDescent="0.25">
      <c r="A30" s="207">
        <v>48</v>
      </c>
      <c r="B30" s="208" t="s">
        <v>1435</v>
      </c>
      <c r="C30" s="210" t="s">
        <v>1436</v>
      </c>
      <c r="D30" s="232">
        <v>211</v>
      </c>
      <c r="E30" s="210" t="s">
        <v>219</v>
      </c>
      <c r="F30" s="211">
        <v>108</v>
      </c>
      <c r="G30" s="210" t="s">
        <v>1437</v>
      </c>
      <c r="H30" s="214">
        <v>3</v>
      </c>
      <c r="I30" s="210">
        <v>12</v>
      </c>
      <c r="J30" s="210" t="s">
        <v>216</v>
      </c>
      <c r="K30" s="236">
        <v>18</v>
      </c>
    </row>
    <row r="31" spans="1:11" ht="26" x14ac:dyDescent="0.25">
      <c r="A31" s="207">
        <v>49</v>
      </c>
      <c r="B31" s="208" t="s">
        <v>1438</v>
      </c>
      <c r="C31" s="222" t="s">
        <v>1439</v>
      </c>
      <c r="D31" s="232">
        <v>228</v>
      </c>
      <c r="E31" s="210" t="s">
        <v>219</v>
      </c>
      <c r="F31" s="211">
        <v>108</v>
      </c>
      <c r="G31" s="210" t="s">
        <v>1437</v>
      </c>
      <c r="H31" s="214">
        <v>3</v>
      </c>
      <c r="I31" s="210">
        <v>12</v>
      </c>
      <c r="J31" s="210" t="s">
        <v>216</v>
      </c>
      <c r="K31" s="236">
        <v>18</v>
      </c>
    </row>
    <row r="32" spans="1:11" ht="28" x14ac:dyDescent="0.25">
      <c r="A32" s="207">
        <v>55</v>
      </c>
      <c r="B32" s="208" t="s">
        <v>1440</v>
      </c>
      <c r="C32" s="224" t="s">
        <v>1441</v>
      </c>
      <c r="D32" s="227">
        <v>249804.51699999999</v>
      </c>
      <c r="E32" s="214" t="s">
        <v>219</v>
      </c>
      <c r="F32" s="211">
        <v>107.32</v>
      </c>
      <c r="G32" s="214" t="s">
        <v>1437</v>
      </c>
      <c r="H32" s="214">
        <v>3</v>
      </c>
      <c r="I32" s="214">
        <v>4</v>
      </c>
      <c r="J32" s="210" t="s">
        <v>216</v>
      </c>
      <c r="K32" s="236">
        <v>8</v>
      </c>
    </row>
    <row r="33" spans="1:11" ht="26" x14ac:dyDescent="0.25">
      <c r="A33" s="207">
        <v>56</v>
      </c>
      <c r="B33" s="208"/>
      <c r="C33" s="224" t="s">
        <v>1442</v>
      </c>
      <c r="D33" s="227">
        <v>256422.87100000001</v>
      </c>
      <c r="E33" s="214" t="s">
        <v>219</v>
      </c>
      <c r="F33" s="211">
        <v>107.32</v>
      </c>
      <c r="G33" s="214" t="s">
        <v>1437</v>
      </c>
      <c r="H33" s="214">
        <v>3</v>
      </c>
      <c r="I33" s="214">
        <v>8</v>
      </c>
      <c r="J33" s="210" t="s">
        <v>216</v>
      </c>
      <c r="K33" s="236">
        <v>12</v>
      </c>
    </row>
    <row r="34" spans="1:11" ht="52" x14ac:dyDescent="0.25">
      <c r="A34" s="207">
        <v>57</v>
      </c>
      <c r="B34" s="208"/>
      <c r="C34" s="224" t="s">
        <v>1443</v>
      </c>
      <c r="D34" s="227">
        <v>270713.09299999999</v>
      </c>
      <c r="E34" s="214" t="s">
        <v>219</v>
      </c>
      <c r="F34" s="211">
        <v>107.32</v>
      </c>
      <c r="G34" s="214" t="s">
        <v>1437</v>
      </c>
      <c r="H34" s="214">
        <v>3</v>
      </c>
      <c r="I34" s="214">
        <v>8</v>
      </c>
      <c r="J34" s="210" t="s">
        <v>216</v>
      </c>
      <c r="K34" s="236">
        <v>12</v>
      </c>
    </row>
    <row r="35" spans="1:11" ht="52" x14ac:dyDescent="0.25">
      <c r="A35" s="207">
        <v>58</v>
      </c>
      <c r="B35" s="208"/>
      <c r="C35" s="224" t="s">
        <v>1444</v>
      </c>
      <c r="D35" s="227">
        <v>278213.46399999998</v>
      </c>
      <c r="E35" s="214" t="s">
        <v>219</v>
      </c>
      <c r="F35" s="211">
        <v>107.32</v>
      </c>
      <c r="G35" s="214" t="s">
        <v>1437</v>
      </c>
      <c r="H35" s="214">
        <v>3</v>
      </c>
      <c r="I35" s="214">
        <v>8</v>
      </c>
      <c r="J35" s="210" t="s">
        <v>216</v>
      </c>
      <c r="K35" s="236">
        <v>12</v>
      </c>
    </row>
    <row r="36" spans="1:11" ht="52" x14ac:dyDescent="0.25">
      <c r="A36" s="207">
        <v>59</v>
      </c>
      <c r="B36" s="208"/>
      <c r="C36" s="224" t="s">
        <v>1445</v>
      </c>
      <c r="D36" s="227">
        <v>282815.11800000002</v>
      </c>
      <c r="E36" s="214" t="s">
        <v>219</v>
      </c>
      <c r="F36" s="211">
        <v>107.32</v>
      </c>
      <c r="G36" s="214" t="s">
        <v>1437</v>
      </c>
      <c r="H36" s="214">
        <v>3</v>
      </c>
      <c r="I36" s="214">
        <v>4</v>
      </c>
      <c r="J36" s="210" t="s">
        <v>216</v>
      </c>
      <c r="K36" s="236">
        <v>8</v>
      </c>
    </row>
    <row r="37" spans="1:11" ht="65" x14ac:dyDescent="0.25">
      <c r="A37" s="207">
        <v>60</v>
      </c>
      <c r="B37" s="208"/>
      <c r="C37" s="224" t="s">
        <v>1446</v>
      </c>
      <c r="D37" s="227">
        <v>327439.451</v>
      </c>
      <c r="E37" s="214" t="s">
        <v>219</v>
      </c>
      <c r="F37" s="211">
        <v>107.32</v>
      </c>
      <c r="G37" s="214" t="s">
        <v>1437</v>
      </c>
      <c r="H37" s="214">
        <v>3</v>
      </c>
      <c r="I37" s="214">
        <v>8</v>
      </c>
      <c r="J37" s="210" t="s">
        <v>216</v>
      </c>
      <c r="K37" s="236">
        <v>12</v>
      </c>
    </row>
    <row r="38" spans="1:11" ht="52" x14ac:dyDescent="0.25">
      <c r="A38" s="207">
        <v>61</v>
      </c>
      <c r="B38" s="208"/>
      <c r="C38" s="224" t="s">
        <v>1447</v>
      </c>
      <c r="D38" s="227">
        <v>330495.71299999999</v>
      </c>
      <c r="E38" s="214" t="s">
        <v>219</v>
      </c>
      <c r="F38" s="211">
        <v>107.32</v>
      </c>
      <c r="G38" s="214" t="s">
        <v>1437</v>
      </c>
      <c r="H38" s="214">
        <v>3</v>
      </c>
      <c r="I38" s="214">
        <v>8</v>
      </c>
      <c r="J38" s="210" t="s">
        <v>216</v>
      </c>
      <c r="K38" s="236">
        <v>12</v>
      </c>
    </row>
    <row r="39" spans="1:11" ht="26" x14ac:dyDescent="0.25">
      <c r="A39" s="207">
        <v>62</v>
      </c>
      <c r="B39" s="208" t="s">
        <v>526</v>
      </c>
      <c r="C39" s="224" t="s">
        <v>1448</v>
      </c>
      <c r="D39" s="227">
        <v>245908.38800000001</v>
      </c>
      <c r="E39" s="214" t="s">
        <v>219</v>
      </c>
      <c r="F39" s="211">
        <v>107.32</v>
      </c>
      <c r="G39" s="214" t="s">
        <v>1437</v>
      </c>
      <c r="H39" s="214">
        <v>3</v>
      </c>
      <c r="I39" s="214">
        <v>4</v>
      </c>
      <c r="J39" s="210" t="s">
        <v>216</v>
      </c>
      <c r="K39" s="236">
        <v>8</v>
      </c>
    </row>
    <row r="40" spans="1:11" ht="26" x14ac:dyDescent="0.25">
      <c r="A40" s="207">
        <v>63</v>
      </c>
      <c r="B40" s="208"/>
      <c r="C40" s="224" t="s">
        <v>1449</v>
      </c>
      <c r="D40" s="227">
        <v>248463.4681</v>
      </c>
      <c r="E40" s="214" t="s">
        <v>219</v>
      </c>
      <c r="F40" s="211">
        <v>107.32</v>
      </c>
      <c r="G40" s="214" t="s">
        <v>1437</v>
      </c>
      <c r="H40" s="214">
        <v>3</v>
      </c>
      <c r="I40" s="214">
        <v>6</v>
      </c>
      <c r="J40" s="210" t="s">
        <v>216</v>
      </c>
      <c r="K40" s="236">
        <v>10</v>
      </c>
    </row>
    <row r="41" spans="1:11" ht="26" x14ac:dyDescent="0.25">
      <c r="A41" s="207">
        <v>64</v>
      </c>
      <c r="B41" s="208"/>
      <c r="C41" s="224" t="s">
        <v>1450</v>
      </c>
      <c r="D41" s="227">
        <v>248980.51300000001</v>
      </c>
      <c r="E41" s="214" t="s">
        <v>219</v>
      </c>
      <c r="F41" s="211">
        <v>107.32</v>
      </c>
      <c r="G41" s="214" t="s">
        <v>1437</v>
      </c>
      <c r="H41" s="214">
        <v>3</v>
      </c>
      <c r="I41" s="214">
        <v>4</v>
      </c>
      <c r="J41" s="210" t="s">
        <v>216</v>
      </c>
      <c r="K41" s="236">
        <v>8</v>
      </c>
    </row>
    <row r="42" spans="1:11" ht="26" x14ac:dyDescent="0.25">
      <c r="A42" s="207">
        <v>65</v>
      </c>
      <c r="B42" s="208"/>
      <c r="C42" s="224" t="s">
        <v>1451</v>
      </c>
      <c r="D42" s="227">
        <v>253696.75870000001</v>
      </c>
      <c r="E42" s="214" t="s">
        <v>219</v>
      </c>
      <c r="F42" s="211">
        <v>107.32</v>
      </c>
      <c r="G42" s="214" t="s">
        <v>1437</v>
      </c>
      <c r="H42" s="214">
        <v>3</v>
      </c>
      <c r="I42" s="214">
        <v>4</v>
      </c>
      <c r="J42" s="210" t="s">
        <v>216</v>
      </c>
      <c r="K42" s="236">
        <v>8</v>
      </c>
    </row>
    <row r="43" spans="1:11" ht="26" x14ac:dyDescent="0.25">
      <c r="A43" s="207">
        <v>66</v>
      </c>
      <c r="B43" s="208"/>
      <c r="C43" s="224" t="s">
        <v>1452</v>
      </c>
      <c r="D43" s="227">
        <v>260041.82089999999</v>
      </c>
      <c r="E43" s="214" t="s">
        <v>219</v>
      </c>
      <c r="F43" s="211">
        <v>107.32</v>
      </c>
      <c r="G43" s="214" t="s">
        <v>1437</v>
      </c>
      <c r="H43" s="214">
        <v>3</v>
      </c>
      <c r="I43" s="214">
        <v>8</v>
      </c>
      <c r="J43" s="210" t="s">
        <v>216</v>
      </c>
      <c r="K43" s="236">
        <v>12</v>
      </c>
    </row>
    <row r="44" spans="1:11" ht="26" x14ac:dyDescent="0.25">
      <c r="A44" s="207">
        <v>67</v>
      </c>
      <c r="B44" s="208"/>
      <c r="C44" s="224" t="s">
        <v>1453</v>
      </c>
      <c r="D44" s="227">
        <v>262465.79100000003</v>
      </c>
      <c r="E44" s="214" t="s">
        <v>219</v>
      </c>
      <c r="F44" s="211">
        <v>107.32</v>
      </c>
      <c r="G44" s="214" t="s">
        <v>1437</v>
      </c>
      <c r="H44" s="214">
        <v>3</v>
      </c>
      <c r="I44" s="214">
        <v>4</v>
      </c>
      <c r="J44" s="210" t="s">
        <v>216</v>
      </c>
      <c r="K44" s="236">
        <v>8</v>
      </c>
    </row>
    <row r="45" spans="1:11" ht="26" x14ac:dyDescent="0.25">
      <c r="A45" s="207">
        <v>68</v>
      </c>
      <c r="B45" s="208"/>
      <c r="C45" s="224" t="s">
        <v>1454</v>
      </c>
      <c r="D45" s="234">
        <v>263248.74939999997</v>
      </c>
      <c r="E45" s="210" t="s">
        <v>219</v>
      </c>
      <c r="F45" s="211">
        <v>107.32</v>
      </c>
      <c r="G45" s="210" t="s">
        <v>1437</v>
      </c>
      <c r="H45" s="214">
        <v>3</v>
      </c>
      <c r="I45" s="210">
        <v>6</v>
      </c>
      <c r="J45" s="210" t="s">
        <v>216</v>
      </c>
      <c r="K45" s="236">
        <v>10</v>
      </c>
    </row>
    <row r="46" spans="1:11" ht="26" x14ac:dyDescent="0.25">
      <c r="A46" s="207">
        <v>69</v>
      </c>
      <c r="B46" s="208"/>
      <c r="C46" s="224" t="s">
        <v>1455</v>
      </c>
      <c r="D46" s="227">
        <v>267881.1825</v>
      </c>
      <c r="E46" s="210" t="s">
        <v>219</v>
      </c>
      <c r="F46" s="211">
        <v>107.32</v>
      </c>
      <c r="G46" s="210" t="s">
        <v>1437</v>
      </c>
      <c r="H46" s="214">
        <v>3</v>
      </c>
      <c r="I46" s="210">
        <v>4</v>
      </c>
      <c r="J46" s="210" t="s">
        <v>216</v>
      </c>
      <c r="K46" s="236">
        <v>8</v>
      </c>
    </row>
    <row r="47" spans="1:11" ht="26" x14ac:dyDescent="0.25">
      <c r="A47" s="207">
        <v>70</v>
      </c>
      <c r="B47" s="208"/>
      <c r="C47" s="224" t="s">
        <v>1455</v>
      </c>
      <c r="D47" s="227">
        <v>268849.038</v>
      </c>
      <c r="E47" s="210" t="s">
        <v>219</v>
      </c>
      <c r="F47" s="211">
        <v>107.32</v>
      </c>
      <c r="G47" s="210" t="s">
        <v>1437</v>
      </c>
      <c r="H47" s="214">
        <v>3</v>
      </c>
      <c r="I47" s="210">
        <v>4</v>
      </c>
      <c r="J47" s="210" t="s">
        <v>216</v>
      </c>
      <c r="K47" s="236">
        <v>8</v>
      </c>
    </row>
    <row r="48" spans="1:11" ht="26" x14ac:dyDescent="0.25">
      <c r="A48" s="207">
        <v>71</v>
      </c>
      <c r="B48" s="208"/>
      <c r="C48" s="224" t="s">
        <v>1456</v>
      </c>
      <c r="D48" s="227">
        <v>269991.663</v>
      </c>
      <c r="E48" s="210" t="s">
        <v>219</v>
      </c>
      <c r="F48" s="211">
        <v>107.32</v>
      </c>
      <c r="G48" s="210" t="s">
        <v>1437</v>
      </c>
      <c r="H48" s="214">
        <v>3</v>
      </c>
      <c r="I48" s="210">
        <v>4</v>
      </c>
      <c r="J48" s="210" t="s">
        <v>216</v>
      </c>
      <c r="K48" s="236">
        <v>8</v>
      </c>
    </row>
    <row r="49" spans="1:11" ht="26" x14ac:dyDescent="0.25">
      <c r="A49" s="207">
        <v>72</v>
      </c>
      <c r="B49" s="208"/>
      <c r="C49" s="224" t="s">
        <v>1456</v>
      </c>
      <c r="D49" s="227">
        <v>273599.02100000001</v>
      </c>
      <c r="E49" s="210" t="s">
        <v>219</v>
      </c>
      <c r="F49" s="211">
        <v>107.32</v>
      </c>
      <c r="G49" s="210" t="s">
        <v>1437</v>
      </c>
      <c r="H49" s="214">
        <v>3</v>
      </c>
      <c r="I49" s="210">
        <v>6</v>
      </c>
      <c r="J49" s="210" t="s">
        <v>216</v>
      </c>
      <c r="K49" s="236">
        <v>10</v>
      </c>
    </row>
    <row r="50" spans="1:11" ht="26" x14ac:dyDescent="0.25">
      <c r="A50" s="207">
        <v>73</v>
      </c>
      <c r="B50" s="208"/>
      <c r="C50" s="224" t="s">
        <v>1457</v>
      </c>
      <c r="D50" s="227">
        <v>274570</v>
      </c>
      <c r="E50" s="210" t="s">
        <v>219</v>
      </c>
      <c r="F50" s="211">
        <v>107.32</v>
      </c>
      <c r="G50" s="210" t="s">
        <v>1437</v>
      </c>
      <c r="H50" s="214">
        <v>3</v>
      </c>
      <c r="I50" s="210">
        <v>4</v>
      </c>
      <c r="J50" s="210" t="s">
        <v>216</v>
      </c>
      <c r="K50" s="236">
        <v>8</v>
      </c>
    </row>
    <row r="51" spans="1:11" ht="26" x14ac:dyDescent="0.25">
      <c r="A51" s="207">
        <v>74</v>
      </c>
      <c r="B51" s="208"/>
      <c r="C51" s="224" t="s">
        <v>1458</v>
      </c>
      <c r="D51" s="227">
        <v>276676.78600000002</v>
      </c>
      <c r="E51" s="210" t="s">
        <v>219</v>
      </c>
      <c r="F51" s="211">
        <v>107.32</v>
      </c>
      <c r="G51" s="210" t="s">
        <v>1437</v>
      </c>
      <c r="H51" s="214">
        <v>3</v>
      </c>
      <c r="I51" s="210">
        <v>4</v>
      </c>
      <c r="J51" s="210" t="s">
        <v>216</v>
      </c>
      <c r="K51" s="236">
        <v>8</v>
      </c>
    </row>
    <row r="52" spans="1:11" ht="26" x14ac:dyDescent="0.25">
      <c r="A52" s="207">
        <v>75</v>
      </c>
      <c r="B52" s="208"/>
      <c r="C52" s="224" t="s">
        <v>1459</v>
      </c>
      <c r="D52" s="227">
        <v>279723.15700000001</v>
      </c>
      <c r="E52" s="210" t="s">
        <v>219</v>
      </c>
      <c r="F52" s="211">
        <v>107.32</v>
      </c>
      <c r="G52" s="210" t="s">
        <v>1437</v>
      </c>
      <c r="H52" s="214">
        <v>3</v>
      </c>
      <c r="I52" s="210">
        <v>6</v>
      </c>
      <c r="J52" s="210" t="s">
        <v>216</v>
      </c>
      <c r="K52" s="236">
        <v>10</v>
      </c>
    </row>
    <row r="53" spans="1:11" ht="26" x14ac:dyDescent="0.25">
      <c r="A53" s="207">
        <v>76</v>
      </c>
      <c r="B53" s="208"/>
      <c r="C53" s="224" t="s">
        <v>1460</v>
      </c>
      <c r="D53" s="227">
        <v>283556.12800000003</v>
      </c>
      <c r="E53" s="210" t="s">
        <v>219</v>
      </c>
      <c r="F53" s="211">
        <v>107.32</v>
      </c>
      <c r="G53" s="210" t="s">
        <v>1437</v>
      </c>
      <c r="H53" s="214">
        <v>3</v>
      </c>
      <c r="I53" s="210">
        <v>4</v>
      </c>
      <c r="J53" s="210" t="s">
        <v>216</v>
      </c>
      <c r="K53" s="236">
        <v>8</v>
      </c>
    </row>
    <row r="54" spans="1:11" ht="26" x14ac:dyDescent="0.25">
      <c r="A54" s="207">
        <v>77</v>
      </c>
      <c r="B54" s="208"/>
      <c r="C54" s="224" t="s">
        <v>1461</v>
      </c>
      <c r="D54" s="227">
        <v>291035.51750000002</v>
      </c>
      <c r="E54" s="210" t="s">
        <v>219</v>
      </c>
      <c r="F54" s="211">
        <v>107.32</v>
      </c>
      <c r="G54" s="210" t="s">
        <v>1437</v>
      </c>
      <c r="H54" s="214">
        <v>3</v>
      </c>
      <c r="I54" s="210">
        <v>6</v>
      </c>
      <c r="J54" s="210" t="s">
        <v>216</v>
      </c>
      <c r="K54" s="236">
        <v>10</v>
      </c>
    </row>
    <row r="55" spans="1:11" ht="26" x14ac:dyDescent="0.25">
      <c r="A55" s="207">
        <v>78</v>
      </c>
      <c r="B55" s="208"/>
      <c r="C55" s="224" t="s">
        <v>1462</v>
      </c>
      <c r="D55" s="227">
        <v>314539.859</v>
      </c>
      <c r="E55" s="210" t="s">
        <v>219</v>
      </c>
      <c r="F55" s="211">
        <v>107.32</v>
      </c>
      <c r="G55" s="210" t="s">
        <v>1437</v>
      </c>
      <c r="H55" s="214">
        <v>3</v>
      </c>
      <c r="I55" s="210">
        <v>8</v>
      </c>
      <c r="J55" s="210" t="s">
        <v>216</v>
      </c>
      <c r="K55" s="236">
        <v>12</v>
      </c>
    </row>
    <row r="56" spans="1:11" ht="26" x14ac:dyDescent="0.25">
      <c r="A56" s="207">
        <v>2</v>
      </c>
      <c r="B56" s="208"/>
      <c r="C56" s="220" t="s">
        <v>1463</v>
      </c>
      <c r="D56" s="221">
        <v>249300</v>
      </c>
      <c r="E56" s="210" t="s">
        <v>215</v>
      </c>
      <c r="F56" s="211">
        <v>44.520000000018598</v>
      </c>
      <c r="G56" s="214" t="s">
        <v>816</v>
      </c>
      <c r="H56" s="214">
        <v>3</v>
      </c>
      <c r="I56" s="210">
        <v>12</v>
      </c>
      <c r="J56" s="210" t="s">
        <v>216</v>
      </c>
      <c r="K56" s="236">
        <v>22</v>
      </c>
    </row>
    <row r="57" spans="1:11" ht="26" x14ac:dyDescent="0.25">
      <c r="A57" s="207">
        <v>3</v>
      </c>
      <c r="B57" s="208"/>
      <c r="C57" s="220" t="s">
        <v>1464</v>
      </c>
      <c r="D57" s="221">
        <v>251914</v>
      </c>
      <c r="E57" s="210" t="s">
        <v>215</v>
      </c>
      <c r="F57" s="211">
        <v>53.520000000018598</v>
      </c>
      <c r="G57" s="214" t="s">
        <v>1381</v>
      </c>
      <c r="H57" s="214">
        <v>3</v>
      </c>
      <c r="I57" s="210">
        <v>8</v>
      </c>
      <c r="J57" s="210" t="s">
        <v>216</v>
      </c>
      <c r="K57" s="236">
        <v>20</v>
      </c>
    </row>
    <row r="58" spans="1:11" ht="26" x14ac:dyDescent="0.25">
      <c r="A58" s="207">
        <v>5</v>
      </c>
      <c r="B58" s="208"/>
      <c r="C58" s="220" t="s">
        <v>1465</v>
      </c>
      <c r="D58" s="221">
        <v>257183</v>
      </c>
      <c r="E58" s="210" t="s">
        <v>215</v>
      </c>
      <c r="F58" s="211">
        <v>53.520000000018598</v>
      </c>
      <c r="G58" s="214" t="s">
        <v>1381</v>
      </c>
      <c r="H58" s="214">
        <v>3</v>
      </c>
      <c r="I58" s="210">
        <v>24</v>
      </c>
      <c r="J58" s="210" t="s">
        <v>216</v>
      </c>
      <c r="K58" s="236">
        <v>36</v>
      </c>
    </row>
    <row r="59" spans="1:11" ht="26" x14ac:dyDescent="0.25">
      <c r="A59" s="207">
        <v>7</v>
      </c>
      <c r="B59" s="208"/>
      <c r="C59" s="220" t="s">
        <v>1466</v>
      </c>
      <c r="D59" s="221">
        <v>272560</v>
      </c>
      <c r="E59" s="210" t="s">
        <v>215</v>
      </c>
      <c r="F59" s="211">
        <v>44.520000000018598</v>
      </c>
      <c r="G59" s="214" t="s">
        <v>816</v>
      </c>
      <c r="H59" s="214">
        <v>3</v>
      </c>
      <c r="I59" s="210">
        <v>12</v>
      </c>
      <c r="J59" s="210" t="s">
        <v>216</v>
      </c>
      <c r="K59" s="236">
        <v>22</v>
      </c>
    </row>
    <row r="60" spans="1:11" ht="26" x14ac:dyDescent="0.25">
      <c r="A60" s="207">
        <v>8</v>
      </c>
      <c r="B60" s="208"/>
      <c r="C60" s="220" t="s">
        <v>1467</v>
      </c>
      <c r="D60" s="221">
        <v>284175</v>
      </c>
      <c r="E60" s="210" t="s">
        <v>215</v>
      </c>
      <c r="F60" s="211">
        <v>53.520000000018598</v>
      </c>
      <c r="G60" s="214" t="s">
        <v>1381</v>
      </c>
      <c r="H60" s="214">
        <v>3</v>
      </c>
      <c r="I60" s="210">
        <v>16</v>
      </c>
      <c r="J60" s="210" t="s">
        <v>216</v>
      </c>
      <c r="K60" s="236">
        <v>24</v>
      </c>
    </row>
    <row r="61" spans="1:11" ht="26" x14ac:dyDescent="0.25">
      <c r="A61" s="207">
        <v>12</v>
      </c>
      <c r="B61" s="208"/>
      <c r="C61" s="220" t="s">
        <v>1468</v>
      </c>
      <c r="D61" s="221">
        <v>305395</v>
      </c>
      <c r="E61" s="210" t="s">
        <v>215</v>
      </c>
      <c r="F61" s="211">
        <v>66</v>
      </c>
      <c r="G61" s="210" t="s">
        <v>906</v>
      </c>
      <c r="H61" s="210">
        <v>3</v>
      </c>
      <c r="I61" s="210">
        <v>16</v>
      </c>
      <c r="J61" s="210" t="s">
        <v>216</v>
      </c>
      <c r="K61" s="236">
        <v>24</v>
      </c>
    </row>
    <row r="62" spans="1:11" ht="26" x14ac:dyDescent="0.25">
      <c r="A62" s="207">
        <v>13</v>
      </c>
      <c r="B62" s="208"/>
      <c r="C62" s="220" t="s">
        <v>1469</v>
      </c>
      <c r="D62" s="221">
        <v>308560</v>
      </c>
      <c r="E62" s="210" t="s">
        <v>215</v>
      </c>
      <c r="F62" s="211">
        <v>53.520000000018598</v>
      </c>
      <c r="G62" s="210" t="s">
        <v>1381</v>
      </c>
      <c r="H62" s="210">
        <v>3</v>
      </c>
      <c r="I62" s="210">
        <v>16</v>
      </c>
      <c r="J62" s="210" t="s">
        <v>216</v>
      </c>
      <c r="K62" s="236">
        <v>24</v>
      </c>
    </row>
    <row r="63" spans="1:11" ht="26" x14ac:dyDescent="0.25">
      <c r="A63" s="207">
        <v>14</v>
      </c>
      <c r="B63" s="208"/>
      <c r="C63" s="220" t="s">
        <v>1470</v>
      </c>
      <c r="D63" s="221">
        <v>310555</v>
      </c>
      <c r="E63" s="210" t="s">
        <v>215</v>
      </c>
      <c r="F63" s="211">
        <v>53.520000000018598</v>
      </c>
      <c r="G63" s="210" t="s">
        <v>1381</v>
      </c>
      <c r="H63" s="210">
        <v>3</v>
      </c>
      <c r="I63" s="210">
        <v>8</v>
      </c>
      <c r="J63" s="210" t="s">
        <v>216</v>
      </c>
      <c r="K63" s="236">
        <v>20</v>
      </c>
    </row>
    <row r="64" spans="1:11" ht="26" x14ac:dyDescent="0.25">
      <c r="A64" s="207">
        <v>15</v>
      </c>
      <c r="B64" s="208"/>
      <c r="C64" s="220" t="s">
        <v>1471</v>
      </c>
      <c r="D64" s="221">
        <v>313875</v>
      </c>
      <c r="E64" s="210" t="s">
        <v>215</v>
      </c>
      <c r="F64" s="211">
        <v>53.520000000018598</v>
      </c>
      <c r="G64" s="210" t="s">
        <v>1381</v>
      </c>
      <c r="H64" s="210">
        <v>3</v>
      </c>
      <c r="I64" s="210">
        <v>12</v>
      </c>
      <c r="J64" s="210" t="s">
        <v>216</v>
      </c>
      <c r="K64" s="236">
        <v>22</v>
      </c>
    </row>
    <row r="65" spans="1:11" ht="26" x14ac:dyDescent="0.25">
      <c r="A65" s="207">
        <v>16</v>
      </c>
      <c r="B65" s="208"/>
      <c r="C65" s="220" t="s">
        <v>1472</v>
      </c>
      <c r="D65" s="221">
        <v>315149</v>
      </c>
      <c r="E65" s="210" t="s">
        <v>215</v>
      </c>
      <c r="F65" s="211">
        <v>53.520000000018598</v>
      </c>
      <c r="G65" s="210" t="s">
        <v>1381</v>
      </c>
      <c r="H65" s="210">
        <v>3</v>
      </c>
      <c r="I65" s="210">
        <v>12</v>
      </c>
      <c r="J65" s="210" t="s">
        <v>216</v>
      </c>
      <c r="K65" s="236">
        <v>24</v>
      </c>
    </row>
    <row r="66" spans="1:11" ht="26" x14ac:dyDescent="0.25">
      <c r="A66" s="207">
        <v>19</v>
      </c>
      <c r="B66" s="208"/>
      <c r="C66" s="238" t="s">
        <v>1473</v>
      </c>
      <c r="D66" s="221">
        <v>328779</v>
      </c>
      <c r="E66" s="210" t="s">
        <v>215</v>
      </c>
      <c r="F66" s="211">
        <v>44.520000000018598</v>
      </c>
      <c r="G66" s="210" t="s">
        <v>816</v>
      </c>
      <c r="H66" s="210">
        <v>3</v>
      </c>
      <c r="I66" s="210">
        <v>12</v>
      </c>
      <c r="J66" s="210" t="s">
        <v>216</v>
      </c>
      <c r="K66" s="236">
        <v>24</v>
      </c>
    </row>
    <row r="67" spans="1:11" ht="52" x14ac:dyDescent="0.25">
      <c r="A67" s="207">
        <v>20</v>
      </c>
      <c r="B67" s="208" t="s">
        <v>357</v>
      </c>
      <c r="C67" s="209" t="s">
        <v>1474</v>
      </c>
      <c r="D67" s="209">
        <v>251388</v>
      </c>
      <c r="E67" s="210" t="s">
        <v>215</v>
      </c>
      <c r="F67" s="211">
        <v>53.520000000018598</v>
      </c>
      <c r="G67" s="214" t="s">
        <v>1381</v>
      </c>
      <c r="H67" s="214">
        <v>3</v>
      </c>
      <c r="I67" s="210">
        <v>12</v>
      </c>
      <c r="J67" s="210" t="s">
        <v>216</v>
      </c>
      <c r="K67" s="236">
        <v>24</v>
      </c>
    </row>
    <row r="68" spans="1:11" ht="52" x14ac:dyDescent="0.25">
      <c r="A68" s="207">
        <v>21</v>
      </c>
      <c r="B68" s="208"/>
      <c r="C68" s="209" t="s">
        <v>1475</v>
      </c>
      <c r="D68" s="209">
        <v>253085</v>
      </c>
      <c r="E68" s="210" t="s">
        <v>215</v>
      </c>
      <c r="F68" s="211">
        <v>44.520000000018598</v>
      </c>
      <c r="G68" s="214" t="s">
        <v>816</v>
      </c>
      <c r="H68" s="214">
        <v>3</v>
      </c>
      <c r="I68" s="210">
        <v>12</v>
      </c>
      <c r="J68" s="210" t="s">
        <v>216</v>
      </c>
      <c r="K68" s="236">
        <v>22</v>
      </c>
    </row>
    <row r="69" spans="1:11" ht="52" x14ac:dyDescent="0.25">
      <c r="A69" s="207">
        <v>22</v>
      </c>
      <c r="B69" s="208"/>
      <c r="C69" s="209" t="s">
        <v>1476</v>
      </c>
      <c r="D69" s="209">
        <v>254309</v>
      </c>
      <c r="E69" s="210" t="s">
        <v>215</v>
      </c>
      <c r="F69" s="211">
        <v>53.520000000018598</v>
      </c>
      <c r="G69" s="214" t="s">
        <v>1381</v>
      </c>
      <c r="H69" s="214">
        <v>3</v>
      </c>
      <c r="I69" s="210">
        <v>12</v>
      </c>
      <c r="J69" s="210" t="s">
        <v>216</v>
      </c>
      <c r="K69" s="236">
        <v>22</v>
      </c>
    </row>
    <row r="70" spans="1:11" ht="52" x14ac:dyDescent="0.25">
      <c r="A70" s="207">
        <v>25</v>
      </c>
      <c r="B70" s="208"/>
      <c r="C70" s="209" t="s">
        <v>1477</v>
      </c>
      <c r="D70" s="239">
        <v>291573</v>
      </c>
      <c r="E70" s="210" t="s">
        <v>215</v>
      </c>
      <c r="F70" s="211">
        <v>53.520000000018598</v>
      </c>
      <c r="G70" s="214" t="s">
        <v>1381</v>
      </c>
      <c r="H70" s="214">
        <v>3</v>
      </c>
      <c r="I70" s="210">
        <v>16</v>
      </c>
      <c r="J70" s="210" t="s">
        <v>216</v>
      </c>
      <c r="K70" s="236">
        <v>24</v>
      </c>
    </row>
    <row r="71" spans="1:11" ht="52" x14ac:dyDescent="0.25">
      <c r="A71" s="207">
        <v>26</v>
      </c>
      <c r="B71" s="208"/>
      <c r="C71" s="209" t="s">
        <v>1478</v>
      </c>
      <c r="D71" s="239">
        <v>301075</v>
      </c>
      <c r="E71" s="210" t="s">
        <v>215</v>
      </c>
      <c r="F71" s="211">
        <v>66</v>
      </c>
      <c r="G71" s="214" t="s">
        <v>906</v>
      </c>
      <c r="H71" s="214">
        <v>3</v>
      </c>
      <c r="I71" s="210">
        <v>16</v>
      </c>
      <c r="J71" s="210" t="s">
        <v>216</v>
      </c>
      <c r="K71" s="236">
        <v>24</v>
      </c>
    </row>
    <row r="72" spans="1:11" ht="52" x14ac:dyDescent="0.25">
      <c r="A72" s="207">
        <v>27</v>
      </c>
      <c r="B72" s="208"/>
      <c r="C72" s="209" t="s">
        <v>1479</v>
      </c>
      <c r="D72" s="239">
        <v>302950</v>
      </c>
      <c r="E72" s="210" t="s">
        <v>215</v>
      </c>
      <c r="F72" s="211">
        <v>53.520000000018598</v>
      </c>
      <c r="G72" s="214" t="s">
        <v>1381</v>
      </c>
      <c r="H72" s="214">
        <v>3</v>
      </c>
      <c r="I72" s="210">
        <v>24</v>
      </c>
      <c r="J72" s="210" t="s">
        <v>216</v>
      </c>
      <c r="K72" s="236">
        <v>36</v>
      </c>
    </row>
    <row r="73" spans="1:11" ht="52" x14ac:dyDescent="0.25">
      <c r="A73" s="207">
        <v>28</v>
      </c>
      <c r="B73" s="208"/>
      <c r="C73" s="209" t="s">
        <v>1480</v>
      </c>
      <c r="D73" s="239">
        <v>308000</v>
      </c>
      <c r="E73" s="210" t="s">
        <v>215</v>
      </c>
      <c r="F73" s="211">
        <v>53.520000000018598</v>
      </c>
      <c r="G73" s="214" t="s">
        <v>1381</v>
      </c>
      <c r="H73" s="214">
        <v>3</v>
      </c>
      <c r="I73" s="210">
        <v>16</v>
      </c>
      <c r="J73" s="210" t="s">
        <v>216</v>
      </c>
      <c r="K73" s="236">
        <v>24</v>
      </c>
    </row>
    <row r="74" spans="1:11" ht="52" x14ac:dyDescent="0.25">
      <c r="A74" s="207">
        <v>33</v>
      </c>
      <c r="B74" s="208"/>
      <c r="C74" s="209" t="s">
        <v>1481</v>
      </c>
      <c r="D74" s="209">
        <v>328186.5</v>
      </c>
      <c r="E74" s="210" t="s">
        <v>215</v>
      </c>
      <c r="F74" s="211">
        <v>44.520000000018598</v>
      </c>
      <c r="G74" s="214" t="s">
        <v>816</v>
      </c>
      <c r="H74" s="214">
        <v>3</v>
      </c>
      <c r="I74" s="210">
        <v>16</v>
      </c>
      <c r="J74" s="210" t="s">
        <v>216</v>
      </c>
      <c r="K74" s="236">
        <v>24</v>
      </c>
    </row>
    <row r="75" spans="1:11" ht="52" x14ac:dyDescent="0.25">
      <c r="A75" s="207">
        <v>34</v>
      </c>
      <c r="B75" s="208"/>
      <c r="C75" s="239" t="s">
        <v>1482</v>
      </c>
      <c r="D75" s="209">
        <v>329154</v>
      </c>
      <c r="E75" s="210" t="s">
        <v>215</v>
      </c>
      <c r="F75" s="211">
        <v>53.520000000018598</v>
      </c>
      <c r="G75" s="214" t="s">
        <v>1381</v>
      </c>
      <c r="H75" s="214">
        <v>3</v>
      </c>
      <c r="I75" s="210">
        <v>24</v>
      </c>
      <c r="J75" s="210" t="s">
        <v>216</v>
      </c>
      <c r="K75" s="236">
        <v>36</v>
      </c>
    </row>
    <row r="76" spans="1:11" ht="52" x14ac:dyDescent="0.25">
      <c r="A76" s="207">
        <v>35</v>
      </c>
      <c r="B76" s="208" t="s">
        <v>1483</v>
      </c>
      <c r="C76" s="222" t="s">
        <v>1484</v>
      </c>
      <c r="D76" s="227">
        <v>259445</v>
      </c>
      <c r="E76" s="210" t="s">
        <v>215</v>
      </c>
      <c r="F76" s="211">
        <v>97.2</v>
      </c>
      <c r="G76" s="222" t="s">
        <v>836</v>
      </c>
      <c r="H76" s="214">
        <v>3</v>
      </c>
      <c r="I76" s="210">
        <v>20</v>
      </c>
      <c r="J76" s="210" t="s">
        <v>216</v>
      </c>
      <c r="K76" s="236">
        <v>30</v>
      </c>
    </row>
    <row r="77" spans="1:11" ht="26" x14ac:dyDescent="0.25">
      <c r="A77" s="207">
        <v>37</v>
      </c>
      <c r="B77" s="208"/>
      <c r="C77" s="222" t="s">
        <v>1485</v>
      </c>
      <c r="D77" s="240">
        <v>204.4</v>
      </c>
      <c r="E77" s="210" t="s">
        <v>215</v>
      </c>
      <c r="F77" s="211">
        <v>97.2</v>
      </c>
      <c r="G77" s="222" t="s">
        <v>836</v>
      </c>
      <c r="H77" s="214">
        <v>3</v>
      </c>
      <c r="I77" s="210">
        <v>8</v>
      </c>
      <c r="J77" s="210" t="s">
        <v>216</v>
      </c>
      <c r="K77" s="236">
        <v>12</v>
      </c>
    </row>
    <row r="78" spans="1:11" ht="26" x14ac:dyDescent="0.25">
      <c r="A78" s="207">
        <v>39</v>
      </c>
      <c r="B78" s="208"/>
      <c r="C78" s="218" t="s">
        <v>1486</v>
      </c>
      <c r="D78" s="219" t="s">
        <v>1487</v>
      </c>
      <c r="E78" s="210" t="s">
        <v>215</v>
      </c>
      <c r="F78" s="211">
        <v>97.2</v>
      </c>
      <c r="G78" s="210" t="s">
        <v>836</v>
      </c>
      <c r="H78" s="214">
        <v>3</v>
      </c>
      <c r="I78" s="210">
        <v>25</v>
      </c>
      <c r="J78" s="210" t="s">
        <v>216</v>
      </c>
      <c r="K78" s="236">
        <v>38</v>
      </c>
    </row>
    <row r="79" spans="1:11" ht="39" x14ac:dyDescent="0.25">
      <c r="A79" s="207">
        <v>47</v>
      </c>
      <c r="B79" s="208"/>
      <c r="C79" s="210" t="s">
        <v>1488</v>
      </c>
      <c r="D79" s="209">
        <v>278909</v>
      </c>
      <c r="E79" s="210" t="s">
        <v>215</v>
      </c>
      <c r="F79" s="211">
        <v>53.520000000018598</v>
      </c>
      <c r="G79" s="214" t="s">
        <v>1381</v>
      </c>
      <c r="H79" s="214">
        <v>3</v>
      </c>
      <c r="I79" s="210">
        <v>12</v>
      </c>
      <c r="J79" s="210" t="s">
        <v>216</v>
      </c>
      <c r="K79" s="236">
        <v>22</v>
      </c>
    </row>
    <row r="80" spans="1:11" ht="26" x14ac:dyDescent="0.25">
      <c r="A80" s="207">
        <v>50</v>
      </c>
      <c r="B80" s="208"/>
      <c r="C80" s="222" t="s">
        <v>1489</v>
      </c>
      <c r="D80" s="232">
        <v>630.98</v>
      </c>
      <c r="E80" s="210" t="s">
        <v>215</v>
      </c>
      <c r="F80" s="211">
        <v>97.2</v>
      </c>
      <c r="G80" s="210" t="s">
        <v>836</v>
      </c>
      <c r="H80" s="214">
        <v>3</v>
      </c>
      <c r="I80" s="210">
        <v>14</v>
      </c>
      <c r="J80" s="210" t="s">
        <v>216</v>
      </c>
      <c r="K80" s="236">
        <v>23</v>
      </c>
    </row>
    <row r="81" spans="1:11" ht="26" x14ac:dyDescent="0.25">
      <c r="A81" s="207">
        <v>51</v>
      </c>
      <c r="B81" s="208" t="s">
        <v>1490</v>
      </c>
      <c r="C81" s="224" t="s">
        <v>1491</v>
      </c>
      <c r="D81" s="241">
        <v>331653</v>
      </c>
      <c r="E81" s="210" t="s">
        <v>215</v>
      </c>
      <c r="F81" s="211">
        <v>88</v>
      </c>
      <c r="G81" s="210" t="s">
        <v>1492</v>
      </c>
      <c r="H81" s="214">
        <v>2</v>
      </c>
      <c r="I81" s="210">
        <v>12</v>
      </c>
      <c r="J81" s="210" t="s">
        <v>216</v>
      </c>
      <c r="K81" s="236">
        <v>20</v>
      </c>
    </row>
    <row r="82" spans="1:11" ht="26" x14ac:dyDescent="0.25">
      <c r="A82" s="207">
        <v>52</v>
      </c>
      <c r="B82" s="208"/>
      <c r="C82" s="224" t="s">
        <v>1493</v>
      </c>
      <c r="D82" s="225">
        <v>513</v>
      </c>
      <c r="E82" s="210" t="s">
        <v>215</v>
      </c>
      <c r="F82" s="211">
        <v>88</v>
      </c>
      <c r="G82" s="210" t="s">
        <v>1492</v>
      </c>
      <c r="H82" s="214">
        <v>2</v>
      </c>
      <c r="I82" s="210">
        <v>6</v>
      </c>
      <c r="J82" s="210" t="s">
        <v>216</v>
      </c>
      <c r="K82" s="236">
        <v>10</v>
      </c>
    </row>
    <row r="83" spans="1:11" ht="26" x14ac:dyDescent="0.25">
      <c r="A83" s="207">
        <v>54</v>
      </c>
      <c r="B83" s="208"/>
      <c r="C83" s="224" t="s">
        <v>1494</v>
      </c>
      <c r="D83" s="242">
        <v>1124.1099999999999</v>
      </c>
      <c r="E83" s="214" t="s">
        <v>215</v>
      </c>
      <c r="F83" s="211">
        <v>88</v>
      </c>
      <c r="G83" s="214" t="s">
        <v>1492</v>
      </c>
      <c r="H83" s="214">
        <v>2</v>
      </c>
      <c r="I83" s="214">
        <v>6</v>
      </c>
      <c r="J83" s="210" t="s">
        <v>216</v>
      </c>
      <c r="K83" s="236">
        <v>10</v>
      </c>
    </row>
    <row r="84" spans="1:11" ht="15" x14ac:dyDescent="0.25">
      <c r="A84" s="213"/>
      <c r="B84" s="214"/>
      <c r="C84" s="217">
        <f>COUNTIF($E$3:$E$81,E84)</f>
        <v>41</v>
      </c>
      <c r="D84" s="214" t="s">
        <v>1384</v>
      </c>
      <c r="E84" s="214" t="s">
        <v>219</v>
      </c>
      <c r="F84" s="215">
        <f>5891.48+637.6</f>
        <v>6529.08</v>
      </c>
      <c r="G84" s="215"/>
      <c r="H84" s="215">
        <f>SUMIF($E$3:$E$81,"大桥",$H$3:$H$81)</f>
        <v>213</v>
      </c>
      <c r="I84" s="215">
        <f>SUMIF($E$3:$E$81,"大桥",$I$3:$I$81)</f>
        <v>688</v>
      </c>
      <c r="J84" s="215"/>
      <c r="K84" s="237">
        <f>SUMIF($E$3:$E$81,"大桥",$K$3:$K$81)</f>
        <v>907</v>
      </c>
    </row>
    <row r="85" spans="1:11" ht="15" x14ac:dyDescent="0.25">
      <c r="A85" s="243"/>
      <c r="B85" s="244"/>
      <c r="C85" s="245">
        <f>COUNTIF($E$3:$E$81,E85)</f>
        <v>1</v>
      </c>
      <c r="D85" s="244" t="s">
        <v>1384</v>
      </c>
      <c r="E85" s="244" t="s">
        <v>267</v>
      </c>
      <c r="F85" s="246">
        <v>1397.3</v>
      </c>
      <c r="G85" s="246"/>
      <c r="H85" s="246">
        <f>SUMIF($E$3:$E$81,"特大桥",$H$3:$H$81)</f>
        <v>44</v>
      </c>
      <c r="I85" s="246">
        <f>SUMIF($E$3:$E$81,"特大桥",$I$3:$I$81)</f>
        <v>223</v>
      </c>
      <c r="J85" s="244"/>
      <c r="K85" s="247">
        <f>SUMIF($E$3:$E$81,"特大桥",$K$3:$K$81)</f>
        <v>273</v>
      </c>
    </row>
  </sheetData>
  <sortState xmlns:xlrd2="http://schemas.microsoft.com/office/spreadsheetml/2017/richdata2" ref="A3:K85">
    <sortCondition descending="1" ref="H3"/>
  </sortState>
  <mergeCells count="1">
    <mergeCell ref="A1:K1"/>
  </mergeCells>
  <phoneticPr fontId="45" type="noConversion"/>
  <pageMargins left="0.74803149606299202" right="0.74803149606299202" top="0.98425196850393704" bottom="0.98425196850393704" header="0.511811023622047" footer="0.511811023622047"/>
  <pageSetup paperSize="9" scale="85"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J99"/>
  <sheetViews>
    <sheetView workbookViewId="0">
      <selection sqref="A1:J1"/>
    </sheetView>
  </sheetViews>
  <sheetFormatPr defaultColWidth="9" defaultRowHeight="14" x14ac:dyDescent="0.25"/>
  <cols>
    <col min="1" max="1" width="12.6328125" style="1" customWidth="1"/>
    <col min="2" max="2" width="10.453125" style="1" customWidth="1"/>
    <col min="3" max="3" width="12.26953125" style="1" customWidth="1"/>
    <col min="4" max="4" width="9.6328125" style="1" customWidth="1"/>
    <col min="5" max="5" width="18.6328125" style="1" customWidth="1"/>
    <col min="6" max="6" width="21" style="1" customWidth="1"/>
    <col min="7" max="7" width="18.08984375" style="1" customWidth="1"/>
    <col min="8" max="8" width="26.90625" style="1" customWidth="1"/>
    <col min="9" max="10" width="4.6328125" style="1" customWidth="1"/>
    <col min="11" max="16384" width="9" style="1"/>
  </cols>
  <sheetData>
    <row r="1" spans="1:10" ht="23" x14ac:dyDescent="0.25">
      <c r="A1" s="456" t="s">
        <v>2046</v>
      </c>
      <c r="B1" s="429"/>
      <c r="C1" s="429"/>
      <c r="D1" s="429"/>
      <c r="E1" s="429"/>
      <c r="F1" s="429"/>
      <c r="G1" s="429"/>
      <c r="H1" s="429"/>
      <c r="I1" s="429"/>
      <c r="J1" s="429"/>
    </row>
    <row r="2" spans="1:10" ht="28" x14ac:dyDescent="0.25">
      <c r="A2" s="57" t="s">
        <v>0</v>
      </c>
      <c r="B2" s="57" t="s">
        <v>1</v>
      </c>
      <c r="C2" s="57" t="s">
        <v>2</v>
      </c>
      <c r="D2" s="57" t="s">
        <v>3</v>
      </c>
      <c r="E2" s="57" t="s">
        <v>4</v>
      </c>
      <c r="F2" s="58" t="s">
        <v>5</v>
      </c>
      <c r="G2" s="58" t="s">
        <v>6</v>
      </c>
      <c r="H2" s="61" t="s">
        <v>7</v>
      </c>
      <c r="I2" s="344" t="s">
        <v>8</v>
      </c>
      <c r="J2" s="344"/>
    </row>
    <row r="3" spans="1:10" ht="56" x14ac:dyDescent="0.25">
      <c r="A3" s="344" t="s">
        <v>9</v>
      </c>
      <c r="B3" s="344" t="s">
        <v>10</v>
      </c>
      <c r="C3" s="344" t="s">
        <v>1017</v>
      </c>
      <c r="D3" s="57" t="s">
        <v>1018</v>
      </c>
      <c r="E3" s="60" t="s">
        <v>1019</v>
      </c>
      <c r="F3" s="58" t="s">
        <v>1020</v>
      </c>
      <c r="G3" s="58" t="s">
        <v>15</v>
      </c>
      <c r="H3" s="353" t="s">
        <v>1609</v>
      </c>
      <c r="I3" s="345"/>
      <c r="J3" s="345"/>
    </row>
    <row r="4" spans="1:10" ht="70" x14ac:dyDescent="0.25">
      <c r="A4" s="344"/>
      <c r="B4" s="344"/>
      <c r="C4" s="344"/>
      <c r="D4" s="57" t="s">
        <v>1022</v>
      </c>
      <c r="E4" s="60" t="s">
        <v>52</v>
      </c>
      <c r="F4" s="58" t="s">
        <v>1023</v>
      </c>
      <c r="G4" s="58" t="s">
        <v>15</v>
      </c>
      <c r="H4" s="353"/>
      <c r="I4" s="345"/>
      <c r="J4" s="345"/>
    </row>
    <row r="5" spans="1:10" ht="42" x14ac:dyDescent="0.25">
      <c r="A5" s="344"/>
      <c r="B5" s="344"/>
      <c r="C5" s="344"/>
      <c r="D5" s="57" t="s">
        <v>12</v>
      </c>
      <c r="E5" s="60" t="s">
        <v>13</v>
      </c>
      <c r="F5" s="58" t="s">
        <v>14</v>
      </c>
      <c r="G5" s="58" t="s">
        <v>15</v>
      </c>
      <c r="H5" s="353"/>
      <c r="I5" s="345"/>
      <c r="J5" s="345"/>
    </row>
    <row r="6" spans="1:10" ht="42" x14ac:dyDescent="0.25">
      <c r="A6" s="344"/>
      <c r="B6" s="344" t="s">
        <v>17</v>
      </c>
      <c r="C6" s="344" t="s">
        <v>18</v>
      </c>
      <c r="D6" s="57" t="s">
        <v>19</v>
      </c>
      <c r="E6" s="60" t="s">
        <v>20</v>
      </c>
      <c r="F6" s="58" t="s">
        <v>14</v>
      </c>
      <c r="G6" s="58" t="s">
        <v>15</v>
      </c>
      <c r="H6" s="353" t="s">
        <v>1609</v>
      </c>
      <c r="I6" s="345"/>
      <c r="J6" s="345"/>
    </row>
    <row r="7" spans="1:10" ht="42" x14ac:dyDescent="0.25">
      <c r="A7" s="344"/>
      <c r="B7" s="344"/>
      <c r="C7" s="344"/>
      <c r="D7" s="57" t="s">
        <v>21</v>
      </c>
      <c r="E7" s="60" t="s">
        <v>22</v>
      </c>
      <c r="F7" s="58" t="s">
        <v>14</v>
      </c>
      <c r="G7" s="58" t="s">
        <v>15</v>
      </c>
      <c r="H7" s="353"/>
      <c r="I7" s="345"/>
      <c r="J7" s="345"/>
    </row>
    <row r="8" spans="1:10" ht="42" x14ac:dyDescent="0.25">
      <c r="A8" s="344"/>
      <c r="B8" s="344" t="s">
        <v>23</v>
      </c>
      <c r="C8" s="344" t="s">
        <v>24</v>
      </c>
      <c r="D8" s="57" t="s">
        <v>25</v>
      </c>
      <c r="E8" s="60" t="s">
        <v>26</v>
      </c>
      <c r="F8" s="58" t="s">
        <v>27</v>
      </c>
      <c r="G8" s="58" t="s">
        <v>15</v>
      </c>
      <c r="H8" s="353">
        <v>0</v>
      </c>
      <c r="I8" s="345"/>
      <c r="J8" s="345"/>
    </row>
    <row r="9" spans="1:10" ht="42" x14ac:dyDescent="0.25">
      <c r="A9" s="344"/>
      <c r="B9" s="344"/>
      <c r="C9" s="344"/>
      <c r="D9" s="57" t="s">
        <v>29</v>
      </c>
      <c r="E9" s="60" t="s">
        <v>30</v>
      </c>
      <c r="F9" s="58" t="s">
        <v>14</v>
      </c>
      <c r="G9" s="58" t="s">
        <v>15</v>
      </c>
      <c r="H9" s="353"/>
      <c r="I9" s="345"/>
      <c r="J9" s="345"/>
    </row>
    <row r="10" spans="1:10" ht="42" x14ac:dyDescent="0.25">
      <c r="A10" s="344"/>
      <c r="B10" s="344" t="s">
        <v>31</v>
      </c>
      <c r="C10" s="344" t="s">
        <v>32</v>
      </c>
      <c r="D10" s="57" t="s">
        <v>25</v>
      </c>
      <c r="E10" s="60" t="s">
        <v>33</v>
      </c>
      <c r="F10" s="58" t="s">
        <v>27</v>
      </c>
      <c r="G10" s="58" t="s">
        <v>15</v>
      </c>
      <c r="H10" s="353" t="s">
        <v>1610</v>
      </c>
      <c r="I10" s="345"/>
      <c r="J10" s="345"/>
    </row>
    <row r="11" spans="1:10" ht="42" x14ac:dyDescent="0.25">
      <c r="A11" s="344"/>
      <c r="B11" s="344"/>
      <c r="C11" s="344"/>
      <c r="D11" s="57" t="s">
        <v>35</v>
      </c>
      <c r="E11" s="60" t="s">
        <v>36</v>
      </c>
      <c r="F11" s="58" t="s">
        <v>14</v>
      </c>
      <c r="G11" s="58" t="s">
        <v>15</v>
      </c>
      <c r="H11" s="353"/>
      <c r="I11" s="345"/>
      <c r="J11" s="345"/>
    </row>
    <row r="12" spans="1:10" ht="42" x14ac:dyDescent="0.25">
      <c r="A12" s="344"/>
      <c r="B12" s="344" t="s">
        <v>761</v>
      </c>
      <c r="C12" s="344" t="s">
        <v>762</v>
      </c>
      <c r="D12" s="57" t="s">
        <v>25</v>
      </c>
      <c r="E12" s="60" t="s">
        <v>33</v>
      </c>
      <c r="F12" s="58" t="s">
        <v>27</v>
      </c>
      <c r="G12" s="58" t="s">
        <v>15</v>
      </c>
      <c r="H12" s="372" t="s">
        <v>1611</v>
      </c>
      <c r="I12" s="345"/>
      <c r="J12" s="345"/>
    </row>
    <row r="13" spans="1:10" ht="42" x14ac:dyDescent="0.25">
      <c r="A13" s="344"/>
      <c r="B13" s="344"/>
      <c r="C13" s="344"/>
      <c r="D13" s="57" t="s">
        <v>19</v>
      </c>
      <c r="E13" s="60" t="s">
        <v>22</v>
      </c>
      <c r="F13" s="58" t="s">
        <v>14</v>
      </c>
      <c r="G13" s="58" t="s">
        <v>15</v>
      </c>
      <c r="H13" s="372"/>
      <c r="I13" s="345"/>
      <c r="J13" s="345"/>
    </row>
    <row r="14" spans="1:10" ht="56" x14ac:dyDescent="0.25">
      <c r="A14" s="344" t="s">
        <v>37</v>
      </c>
      <c r="B14" s="63" t="s">
        <v>38</v>
      </c>
      <c r="C14" s="57" t="s">
        <v>39</v>
      </c>
      <c r="D14" s="57" t="s">
        <v>40</v>
      </c>
      <c r="E14" s="60" t="s">
        <v>41</v>
      </c>
      <c r="F14" s="58" t="s">
        <v>42</v>
      </c>
      <c r="G14" s="58" t="s">
        <v>15</v>
      </c>
      <c r="H14" s="61" t="s">
        <v>1612</v>
      </c>
      <c r="I14" s="345"/>
      <c r="J14" s="345"/>
    </row>
    <row r="15" spans="1:10" ht="56" x14ac:dyDescent="0.25">
      <c r="A15" s="344"/>
      <c r="B15" s="344" t="s">
        <v>44</v>
      </c>
      <c r="C15" s="344" t="s">
        <v>45</v>
      </c>
      <c r="D15" s="57" t="s">
        <v>46</v>
      </c>
      <c r="E15" s="60" t="s">
        <v>47</v>
      </c>
      <c r="F15" s="58" t="s">
        <v>48</v>
      </c>
      <c r="G15" s="58" t="s">
        <v>15</v>
      </c>
      <c r="H15" s="353" t="s">
        <v>1613</v>
      </c>
      <c r="I15" s="345" t="s">
        <v>8</v>
      </c>
      <c r="J15" s="345" t="s">
        <v>50</v>
      </c>
    </row>
    <row r="16" spans="1:10" ht="126" x14ac:dyDescent="0.25">
      <c r="A16" s="344"/>
      <c r="B16" s="344"/>
      <c r="C16" s="344"/>
      <c r="D16" s="57" t="s">
        <v>51</v>
      </c>
      <c r="E16" s="60" t="s">
        <v>52</v>
      </c>
      <c r="F16" s="58" t="s">
        <v>53</v>
      </c>
      <c r="G16" s="58" t="s">
        <v>15</v>
      </c>
      <c r="H16" s="353"/>
      <c r="I16" s="345"/>
      <c r="J16" s="345"/>
    </row>
    <row r="17" spans="1:10" ht="42" x14ac:dyDescent="0.25">
      <c r="A17" s="344"/>
      <c r="B17" s="344"/>
      <c r="C17" s="344"/>
      <c r="D17" s="57" t="s">
        <v>54</v>
      </c>
      <c r="E17" s="60" t="s">
        <v>55</v>
      </c>
      <c r="F17" s="58" t="s">
        <v>42</v>
      </c>
      <c r="G17" s="58" t="s">
        <v>56</v>
      </c>
      <c r="H17" s="353"/>
      <c r="I17" s="345"/>
      <c r="J17" s="345"/>
    </row>
    <row r="18" spans="1:10" ht="56" x14ac:dyDescent="0.25">
      <c r="A18" s="344"/>
      <c r="B18" s="344"/>
      <c r="C18" s="344"/>
      <c r="D18" s="57" t="s">
        <v>57</v>
      </c>
      <c r="E18" s="60" t="s">
        <v>47</v>
      </c>
      <c r="F18" s="58" t="s">
        <v>58</v>
      </c>
      <c r="G18" s="58" t="s">
        <v>15</v>
      </c>
      <c r="H18" s="353"/>
      <c r="I18" s="345"/>
      <c r="J18" s="345"/>
    </row>
    <row r="19" spans="1:10" ht="42" x14ac:dyDescent="0.25">
      <c r="A19" s="344"/>
      <c r="B19" s="344"/>
      <c r="C19" s="344"/>
      <c r="D19" s="57" t="s">
        <v>59</v>
      </c>
      <c r="E19" s="60" t="s">
        <v>47</v>
      </c>
      <c r="F19" s="58" t="s">
        <v>42</v>
      </c>
      <c r="G19" s="58"/>
      <c r="H19" s="353"/>
      <c r="I19" s="345"/>
      <c r="J19" s="345"/>
    </row>
    <row r="20" spans="1:10" ht="28" x14ac:dyDescent="0.25">
      <c r="A20" s="344"/>
      <c r="B20" s="344"/>
      <c r="C20" s="344"/>
      <c r="D20" s="57" t="s">
        <v>60</v>
      </c>
      <c r="E20" s="60" t="s">
        <v>61</v>
      </c>
      <c r="F20" s="58" t="s">
        <v>14</v>
      </c>
      <c r="G20" s="58"/>
      <c r="H20" s="353"/>
      <c r="I20" s="345"/>
      <c r="J20" s="345"/>
    </row>
    <row r="21" spans="1:10" ht="42" x14ac:dyDescent="0.25">
      <c r="A21" s="344"/>
      <c r="B21" s="344"/>
      <c r="C21" s="344"/>
      <c r="D21" s="57" t="s">
        <v>62</v>
      </c>
      <c r="E21" s="60" t="s">
        <v>63</v>
      </c>
      <c r="F21" s="58" t="s">
        <v>42</v>
      </c>
      <c r="G21" s="58" t="s">
        <v>15</v>
      </c>
      <c r="H21" s="353"/>
      <c r="I21" s="345"/>
      <c r="J21" s="345"/>
    </row>
    <row r="22" spans="1:10" ht="42" x14ac:dyDescent="0.25">
      <c r="A22" s="344"/>
      <c r="B22" s="344"/>
      <c r="C22" s="344"/>
      <c r="D22" s="344" t="s">
        <v>64</v>
      </c>
      <c r="E22" s="60" t="s">
        <v>65</v>
      </c>
      <c r="F22" s="58" t="s">
        <v>42</v>
      </c>
      <c r="G22" s="58" t="s">
        <v>15</v>
      </c>
      <c r="H22" s="353"/>
      <c r="I22" s="345"/>
      <c r="J22" s="345"/>
    </row>
    <row r="23" spans="1:10" ht="42" x14ac:dyDescent="0.25">
      <c r="A23" s="344"/>
      <c r="B23" s="344"/>
      <c r="C23" s="344"/>
      <c r="D23" s="344"/>
      <c r="E23" s="60" t="s">
        <v>66</v>
      </c>
      <c r="F23" s="58" t="s">
        <v>42</v>
      </c>
      <c r="G23" s="58" t="s">
        <v>15</v>
      </c>
      <c r="H23" s="353"/>
      <c r="I23" s="345"/>
      <c r="J23" s="345"/>
    </row>
    <row r="24" spans="1:10" ht="70" x14ac:dyDescent="0.25">
      <c r="A24" s="344"/>
      <c r="B24" s="344"/>
      <c r="C24" s="344"/>
      <c r="D24" s="57" t="s">
        <v>40</v>
      </c>
      <c r="E24" s="60" t="s">
        <v>47</v>
      </c>
      <c r="F24" s="58" t="s">
        <v>67</v>
      </c>
      <c r="G24" s="58" t="s">
        <v>15</v>
      </c>
      <c r="H24" s="353"/>
      <c r="I24" s="345"/>
      <c r="J24" s="345"/>
    </row>
    <row r="25" spans="1:10" ht="42" x14ac:dyDescent="0.25">
      <c r="A25" s="344"/>
      <c r="B25" s="344"/>
      <c r="C25" s="344"/>
      <c r="D25" s="57" t="s">
        <v>68</v>
      </c>
      <c r="E25" s="60" t="s">
        <v>69</v>
      </c>
      <c r="F25" s="58" t="s">
        <v>70</v>
      </c>
      <c r="G25" s="58" t="s">
        <v>15</v>
      </c>
      <c r="H25" s="353"/>
      <c r="I25" s="345"/>
      <c r="J25" s="345"/>
    </row>
    <row r="26" spans="1:10" ht="42" x14ac:dyDescent="0.25">
      <c r="A26" s="344" t="s">
        <v>71</v>
      </c>
      <c r="B26" s="57" t="s">
        <v>792</v>
      </c>
      <c r="C26" s="58" t="s">
        <v>1028</v>
      </c>
      <c r="D26" s="58" t="s">
        <v>1029</v>
      </c>
      <c r="E26" s="58" t="s">
        <v>1028</v>
      </c>
      <c r="F26" s="58" t="s">
        <v>1030</v>
      </c>
      <c r="G26" s="58" t="s">
        <v>15</v>
      </c>
      <c r="H26" s="61" t="s">
        <v>1614</v>
      </c>
      <c r="I26" s="345"/>
      <c r="J26" s="345"/>
    </row>
    <row r="27" spans="1:10" ht="56" x14ac:dyDescent="0.25">
      <c r="A27" s="344"/>
      <c r="B27" s="344" t="s">
        <v>1032</v>
      </c>
      <c r="C27" s="344" t="s">
        <v>1033</v>
      </c>
      <c r="D27" s="57" t="s">
        <v>1034</v>
      </c>
      <c r="E27" s="60" t="s">
        <v>1035</v>
      </c>
      <c r="F27" s="58" t="s">
        <v>27</v>
      </c>
      <c r="G27" s="58" t="s">
        <v>15</v>
      </c>
      <c r="H27" s="353" t="s">
        <v>1036</v>
      </c>
      <c r="I27" s="345"/>
      <c r="J27" s="345"/>
    </row>
    <row r="28" spans="1:10" ht="42" x14ac:dyDescent="0.25">
      <c r="A28" s="344"/>
      <c r="B28" s="344"/>
      <c r="C28" s="344"/>
      <c r="D28" s="57" t="s">
        <v>29</v>
      </c>
      <c r="E28" s="60" t="s">
        <v>1037</v>
      </c>
      <c r="F28" s="58" t="s">
        <v>14</v>
      </c>
      <c r="G28" s="58" t="s">
        <v>15</v>
      </c>
      <c r="H28" s="353"/>
      <c r="I28" s="345"/>
      <c r="J28" s="345"/>
    </row>
    <row r="29" spans="1:10" ht="42" x14ac:dyDescent="0.25">
      <c r="A29" s="344"/>
      <c r="B29" s="344"/>
      <c r="C29" s="344"/>
      <c r="D29" s="57" t="s">
        <v>770</v>
      </c>
      <c r="E29" s="60" t="s">
        <v>1038</v>
      </c>
      <c r="F29" s="58" t="s">
        <v>772</v>
      </c>
      <c r="G29" s="64" t="s">
        <v>15</v>
      </c>
      <c r="H29" s="353"/>
      <c r="I29" s="345"/>
      <c r="J29" s="345"/>
    </row>
    <row r="30" spans="1:10" ht="42" x14ac:dyDescent="0.25">
      <c r="A30" s="344"/>
      <c r="B30" s="344"/>
      <c r="C30" s="344"/>
      <c r="D30" s="57" t="s">
        <v>1039</v>
      </c>
      <c r="E30" s="60" t="s">
        <v>1040</v>
      </c>
      <c r="F30" s="58" t="s">
        <v>1041</v>
      </c>
      <c r="G30" s="64" t="s">
        <v>15</v>
      </c>
      <c r="H30" s="353"/>
      <c r="I30" s="345"/>
      <c r="J30" s="345"/>
    </row>
    <row r="31" spans="1:10" ht="42" x14ac:dyDescent="0.25">
      <c r="A31" s="344"/>
      <c r="B31" s="344" t="s">
        <v>766</v>
      </c>
      <c r="C31" s="344"/>
      <c r="D31" s="57" t="s">
        <v>25</v>
      </c>
      <c r="E31" s="60" t="s">
        <v>767</v>
      </c>
      <c r="F31" s="58" t="s">
        <v>27</v>
      </c>
      <c r="G31" s="64" t="s">
        <v>15</v>
      </c>
      <c r="H31" s="353"/>
      <c r="I31" s="345"/>
      <c r="J31" s="345"/>
    </row>
    <row r="32" spans="1:10" ht="42" x14ac:dyDescent="0.25">
      <c r="A32" s="344"/>
      <c r="B32" s="344"/>
      <c r="C32" s="344"/>
      <c r="D32" s="57" t="s">
        <v>29</v>
      </c>
      <c r="E32" s="60" t="s">
        <v>769</v>
      </c>
      <c r="F32" s="58" t="s">
        <v>14</v>
      </c>
      <c r="G32" s="64" t="s">
        <v>15</v>
      </c>
      <c r="H32" s="353"/>
      <c r="I32" s="345"/>
      <c r="J32" s="345"/>
    </row>
    <row r="33" spans="1:10" ht="42" x14ac:dyDescent="0.25">
      <c r="A33" s="344"/>
      <c r="B33" s="344"/>
      <c r="C33" s="344"/>
      <c r="D33" s="57" t="s">
        <v>770</v>
      </c>
      <c r="E33" s="60" t="s">
        <v>771</v>
      </c>
      <c r="F33" s="58" t="s">
        <v>772</v>
      </c>
      <c r="G33" s="64" t="s">
        <v>15</v>
      </c>
      <c r="H33" s="353"/>
      <c r="I33" s="345"/>
      <c r="J33" s="345"/>
    </row>
    <row r="34" spans="1:10" ht="42" x14ac:dyDescent="0.25">
      <c r="A34" s="344"/>
      <c r="B34" s="344" t="s">
        <v>72</v>
      </c>
      <c r="C34" s="344"/>
      <c r="D34" s="57" t="s">
        <v>74</v>
      </c>
      <c r="E34" s="60" t="s">
        <v>75</v>
      </c>
      <c r="F34" s="58" t="s">
        <v>14</v>
      </c>
      <c r="G34" s="58" t="s">
        <v>15</v>
      </c>
      <c r="H34" s="353"/>
      <c r="I34" s="345" t="s">
        <v>8</v>
      </c>
      <c r="J34" s="345" t="s">
        <v>50</v>
      </c>
    </row>
    <row r="35" spans="1:10" ht="70" x14ac:dyDescent="0.25">
      <c r="A35" s="344"/>
      <c r="B35" s="344"/>
      <c r="C35" s="344"/>
      <c r="D35" s="57" t="s">
        <v>77</v>
      </c>
      <c r="E35" s="60" t="s">
        <v>78</v>
      </c>
      <c r="F35" s="58" t="s">
        <v>78</v>
      </c>
      <c r="G35" s="58" t="s">
        <v>79</v>
      </c>
      <c r="H35" s="353"/>
      <c r="I35" s="345"/>
      <c r="J35" s="345"/>
    </row>
    <row r="36" spans="1:10" ht="42" x14ac:dyDescent="0.25">
      <c r="A36" s="344"/>
      <c r="B36" s="344"/>
      <c r="C36" s="344"/>
      <c r="D36" s="57" t="s">
        <v>68</v>
      </c>
      <c r="E36" s="60" t="s">
        <v>80</v>
      </c>
      <c r="F36" s="58" t="s">
        <v>70</v>
      </c>
      <c r="G36" s="58" t="s">
        <v>15</v>
      </c>
      <c r="H36" s="353"/>
      <c r="I36" s="345"/>
      <c r="J36" s="345"/>
    </row>
    <row r="37" spans="1:10" ht="42" x14ac:dyDescent="0.25">
      <c r="A37" s="344"/>
      <c r="B37" s="344"/>
      <c r="C37" s="344"/>
      <c r="D37" s="57" t="s">
        <v>81</v>
      </c>
      <c r="E37" s="60" t="s">
        <v>82</v>
      </c>
      <c r="F37" s="65" t="s">
        <v>83</v>
      </c>
      <c r="G37" s="58" t="s">
        <v>15</v>
      </c>
      <c r="H37" s="353"/>
      <c r="I37" s="345"/>
      <c r="J37" s="345"/>
    </row>
    <row r="38" spans="1:10" ht="42" x14ac:dyDescent="0.25">
      <c r="A38" s="344" t="s">
        <v>84</v>
      </c>
      <c r="B38" s="344" t="s">
        <v>85</v>
      </c>
      <c r="C38" s="344" t="s">
        <v>86</v>
      </c>
      <c r="D38" s="60" t="s">
        <v>87</v>
      </c>
      <c r="E38" s="60" t="s">
        <v>88</v>
      </c>
      <c r="F38" s="58" t="s">
        <v>89</v>
      </c>
      <c r="G38" s="58" t="s">
        <v>15</v>
      </c>
      <c r="H38" s="353" t="s">
        <v>1615</v>
      </c>
      <c r="I38" s="345"/>
      <c r="J38" s="345"/>
    </row>
    <row r="39" spans="1:10" ht="42" x14ac:dyDescent="0.25">
      <c r="A39" s="344"/>
      <c r="B39" s="344"/>
      <c r="C39" s="344"/>
      <c r="D39" s="60" t="s">
        <v>91</v>
      </c>
      <c r="E39" s="60" t="s">
        <v>92</v>
      </c>
      <c r="F39" s="58" t="s">
        <v>93</v>
      </c>
      <c r="G39" s="58" t="s">
        <v>15</v>
      </c>
      <c r="H39" s="353"/>
      <c r="I39" s="345"/>
      <c r="J39" s="345"/>
    </row>
    <row r="40" spans="1:10" ht="42" x14ac:dyDescent="0.25">
      <c r="A40" s="344"/>
      <c r="B40" s="344"/>
      <c r="C40" s="344"/>
      <c r="D40" s="60" t="s">
        <v>94</v>
      </c>
      <c r="E40" s="60" t="s">
        <v>95</v>
      </c>
      <c r="F40" s="58" t="s">
        <v>96</v>
      </c>
      <c r="G40" s="58" t="s">
        <v>15</v>
      </c>
      <c r="H40" s="353"/>
      <c r="I40" s="345"/>
      <c r="J40" s="345"/>
    </row>
    <row r="41" spans="1:10" ht="56" x14ac:dyDescent="0.25">
      <c r="A41" s="344"/>
      <c r="B41" s="344"/>
      <c r="C41" s="344"/>
      <c r="D41" s="60" t="s">
        <v>97</v>
      </c>
      <c r="E41" s="60" t="s">
        <v>95</v>
      </c>
      <c r="F41" s="58" t="s">
        <v>98</v>
      </c>
      <c r="G41" s="58" t="s">
        <v>15</v>
      </c>
      <c r="H41" s="353"/>
      <c r="I41" s="345"/>
      <c r="J41" s="345"/>
    </row>
    <row r="42" spans="1:10" ht="42" x14ac:dyDescent="0.25">
      <c r="A42" s="344"/>
      <c r="B42" s="344" t="s">
        <v>99</v>
      </c>
      <c r="C42" s="344"/>
      <c r="D42" s="60" t="s">
        <v>100</v>
      </c>
      <c r="E42" s="60" t="s">
        <v>101</v>
      </c>
      <c r="F42" s="58" t="s">
        <v>102</v>
      </c>
      <c r="G42" s="58" t="s">
        <v>15</v>
      </c>
      <c r="H42" s="353" t="s">
        <v>1616</v>
      </c>
      <c r="I42" s="345"/>
      <c r="J42" s="345"/>
    </row>
    <row r="43" spans="1:10" ht="42" x14ac:dyDescent="0.25">
      <c r="A43" s="344"/>
      <c r="B43" s="344"/>
      <c r="C43" s="344"/>
      <c r="D43" s="60" t="s">
        <v>104</v>
      </c>
      <c r="E43" s="60" t="s">
        <v>101</v>
      </c>
      <c r="F43" s="58" t="s">
        <v>105</v>
      </c>
      <c r="G43" s="58" t="s">
        <v>15</v>
      </c>
      <c r="H43" s="353"/>
      <c r="I43" s="345"/>
      <c r="J43" s="345"/>
    </row>
    <row r="44" spans="1:10" ht="42" x14ac:dyDescent="0.25">
      <c r="A44" s="344"/>
      <c r="B44" s="344" t="s">
        <v>106</v>
      </c>
      <c r="C44" s="344"/>
      <c r="D44" s="60" t="s">
        <v>107</v>
      </c>
      <c r="E44" s="60" t="s">
        <v>108</v>
      </c>
      <c r="F44" s="58" t="s">
        <v>96</v>
      </c>
      <c r="G44" s="58" t="s">
        <v>15</v>
      </c>
      <c r="H44" s="372" t="s">
        <v>1617</v>
      </c>
      <c r="I44" s="345"/>
      <c r="J44" s="345"/>
    </row>
    <row r="45" spans="1:10" ht="42" x14ac:dyDescent="0.25">
      <c r="A45" s="344"/>
      <c r="B45" s="344"/>
      <c r="C45" s="344"/>
      <c r="D45" s="60" t="s">
        <v>109</v>
      </c>
      <c r="E45" s="60" t="s">
        <v>108</v>
      </c>
      <c r="F45" s="58" t="s">
        <v>110</v>
      </c>
      <c r="G45" s="58" t="s">
        <v>15</v>
      </c>
      <c r="H45" s="372"/>
      <c r="I45" s="345"/>
      <c r="J45" s="345"/>
    </row>
    <row r="46" spans="1:10" ht="42" x14ac:dyDescent="0.25">
      <c r="A46" s="344"/>
      <c r="B46" s="344"/>
      <c r="C46" s="344"/>
      <c r="D46" s="60" t="s">
        <v>111</v>
      </c>
      <c r="E46" s="60" t="s">
        <v>112</v>
      </c>
      <c r="F46" s="58" t="s">
        <v>14</v>
      </c>
      <c r="G46" s="58" t="s">
        <v>15</v>
      </c>
      <c r="H46" s="372"/>
      <c r="I46" s="345"/>
      <c r="J46" s="345"/>
    </row>
    <row r="47" spans="1:10" ht="42" x14ac:dyDescent="0.25">
      <c r="A47" s="344"/>
      <c r="B47" s="344"/>
      <c r="C47" s="344"/>
      <c r="D47" s="60" t="s">
        <v>113</v>
      </c>
      <c r="E47" s="60" t="s">
        <v>108</v>
      </c>
      <c r="F47" s="58" t="s">
        <v>14</v>
      </c>
      <c r="G47" s="58" t="s">
        <v>15</v>
      </c>
      <c r="H47" s="372"/>
      <c r="I47" s="345"/>
      <c r="J47" s="345"/>
    </row>
    <row r="48" spans="1:10" ht="56" x14ac:dyDescent="0.25">
      <c r="A48" s="344"/>
      <c r="B48" s="344"/>
      <c r="C48" s="344"/>
      <c r="D48" s="60" t="s">
        <v>114</v>
      </c>
      <c r="E48" s="60" t="s">
        <v>115</v>
      </c>
      <c r="F48" s="58" t="s">
        <v>27</v>
      </c>
      <c r="G48" s="58" t="s">
        <v>15</v>
      </c>
      <c r="H48" s="372"/>
      <c r="I48" s="345"/>
      <c r="J48" s="345"/>
    </row>
    <row r="49" spans="1:10" ht="42" x14ac:dyDescent="0.25">
      <c r="A49" s="344"/>
      <c r="B49" s="344"/>
      <c r="C49" s="344"/>
      <c r="D49" s="60" t="s">
        <v>116</v>
      </c>
      <c r="E49" s="60" t="s">
        <v>108</v>
      </c>
      <c r="F49" s="58" t="s">
        <v>14</v>
      </c>
      <c r="G49" s="58" t="s">
        <v>15</v>
      </c>
      <c r="H49" s="372"/>
      <c r="I49" s="345"/>
      <c r="J49" s="345"/>
    </row>
    <row r="50" spans="1:10" customFormat="1" ht="54" x14ac:dyDescent="0.25">
      <c r="A50" s="347" t="s">
        <v>117</v>
      </c>
      <c r="B50" s="347" t="s">
        <v>118</v>
      </c>
      <c r="C50" s="345" t="s">
        <v>119</v>
      </c>
      <c r="D50" s="66" t="s">
        <v>120</v>
      </c>
      <c r="E50" s="66" t="s">
        <v>121</v>
      </c>
      <c r="F50" s="345" t="s">
        <v>122</v>
      </c>
      <c r="G50" s="67" t="s">
        <v>123</v>
      </c>
      <c r="H50" s="356" t="s">
        <v>1616</v>
      </c>
      <c r="I50" s="345"/>
      <c r="J50" s="345"/>
    </row>
    <row r="51" spans="1:10" customFormat="1" ht="42" x14ac:dyDescent="0.25">
      <c r="A51" s="347"/>
      <c r="B51" s="347"/>
      <c r="C51" s="345"/>
      <c r="D51" s="66" t="s">
        <v>125</v>
      </c>
      <c r="E51" s="66" t="s">
        <v>121</v>
      </c>
      <c r="F51" s="345"/>
      <c r="G51" s="67" t="s">
        <v>123</v>
      </c>
      <c r="H51" s="357"/>
      <c r="I51" s="345"/>
      <c r="J51" s="345"/>
    </row>
    <row r="52" spans="1:10" customFormat="1" ht="42" x14ac:dyDescent="0.25">
      <c r="A52" s="347"/>
      <c r="B52" s="347"/>
      <c r="C52" s="345"/>
      <c r="D52" s="66" t="s">
        <v>126</v>
      </c>
      <c r="E52" s="66" t="s">
        <v>121</v>
      </c>
      <c r="F52" s="345"/>
      <c r="G52" s="67" t="s">
        <v>123</v>
      </c>
      <c r="H52" s="357"/>
      <c r="I52" s="345"/>
      <c r="J52" s="345"/>
    </row>
    <row r="53" spans="1:10" customFormat="1" ht="42" x14ac:dyDescent="0.25">
      <c r="A53" s="347"/>
      <c r="B53" s="347"/>
      <c r="C53" s="345"/>
      <c r="D53" s="66" t="s">
        <v>127</v>
      </c>
      <c r="E53" s="66" t="s">
        <v>121</v>
      </c>
      <c r="F53" s="345"/>
      <c r="G53" s="67" t="s">
        <v>123</v>
      </c>
      <c r="H53" s="357"/>
      <c r="I53" s="345"/>
      <c r="J53" s="345"/>
    </row>
    <row r="54" spans="1:10" customFormat="1" ht="42" x14ac:dyDescent="0.25">
      <c r="A54" s="347"/>
      <c r="B54" s="347" t="s">
        <v>128</v>
      </c>
      <c r="C54" s="345"/>
      <c r="D54" s="66" t="s">
        <v>129</v>
      </c>
      <c r="E54" s="66" t="s">
        <v>121</v>
      </c>
      <c r="F54" s="345"/>
      <c r="G54" s="67" t="s">
        <v>123</v>
      </c>
      <c r="H54" s="357"/>
      <c r="I54" s="345"/>
      <c r="J54" s="345"/>
    </row>
    <row r="55" spans="1:10" customFormat="1" ht="42" x14ac:dyDescent="0.25">
      <c r="A55" s="347"/>
      <c r="B55" s="347"/>
      <c r="C55" s="345"/>
      <c r="D55" s="66" t="s">
        <v>130</v>
      </c>
      <c r="E55" s="66" t="s">
        <v>121</v>
      </c>
      <c r="F55" s="345"/>
      <c r="G55" s="67" t="s">
        <v>123</v>
      </c>
      <c r="H55" s="357"/>
      <c r="I55" s="345"/>
      <c r="J55" s="345"/>
    </row>
    <row r="56" spans="1:10" customFormat="1" ht="42" x14ac:dyDescent="0.25">
      <c r="A56" s="347"/>
      <c r="B56" s="347"/>
      <c r="C56" s="345"/>
      <c r="D56" s="66" t="s">
        <v>131</v>
      </c>
      <c r="E56" s="66" t="s">
        <v>121</v>
      </c>
      <c r="F56" s="345"/>
      <c r="G56" s="67" t="s">
        <v>123</v>
      </c>
      <c r="H56" s="357"/>
      <c r="I56" s="345"/>
      <c r="J56" s="345"/>
    </row>
    <row r="57" spans="1:10" customFormat="1" ht="42" x14ac:dyDescent="0.25">
      <c r="A57" s="347"/>
      <c r="B57" s="347" t="s">
        <v>132</v>
      </c>
      <c r="C57" s="345"/>
      <c r="D57" s="66" t="s">
        <v>133</v>
      </c>
      <c r="E57" s="66" t="s">
        <v>121</v>
      </c>
      <c r="F57" s="345"/>
      <c r="G57" s="67" t="s">
        <v>123</v>
      </c>
      <c r="H57" s="357"/>
      <c r="I57" s="345"/>
      <c r="J57" s="345"/>
    </row>
    <row r="58" spans="1:10" customFormat="1" ht="42" x14ac:dyDescent="0.25">
      <c r="A58" s="347"/>
      <c r="B58" s="347"/>
      <c r="C58" s="345"/>
      <c r="D58" s="66" t="s">
        <v>127</v>
      </c>
      <c r="E58" s="66" t="s">
        <v>121</v>
      </c>
      <c r="F58" s="345"/>
      <c r="G58" s="67" t="s">
        <v>123</v>
      </c>
      <c r="H58" s="358"/>
      <c r="I58" s="345"/>
      <c r="J58" s="345"/>
    </row>
    <row r="59" spans="1:10" customFormat="1" x14ac:dyDescent="0.25">
      <c r="A59" s="348" t="s">
        <v>134</v>
      </c>
      <c r="B59" s="351" t="s">
        <v>135</v>
      </c>
      <c r="C59" s="345" t="s">
        <v>136</v>
      </c>
      <c r="D59" s="68" t="s">
        <v>137</v>
      </c>
      <c r="E59" s="348" t="s">
        <v>138</v>
      </c>
      <c r="F59" s="345" t="s">
        <v>139</v>
      </c>
      <c r="G59" s="345"/>
      <c r="H59" s="345"/>
      <c r="I59" s="345"/>
      <c r="J59" s="345"/>
    </row>
    <row r="60" spans="1:10" customFormat="1" ht="28" x14ac:dyDescent="0.25">
      <c r="A60" s="348"/>
      <c r="B60" s="351"/>
      <c r="C60" s="345"/>
      <c r="D60" s="68" t="s">
        <v>140</v>
      </c>
      <c r="E60" s="348"/>
      <c r="F60" s="345"/>
      <c r="G60" s="345"/>
      <c r="H60" s="345"/>
      <c r="I60" s="345"/>
      <c r="J60" s="345"/>
    </row>
    <row r="61" spans="1:10" customFormat="1" ht="28" x14ac:dyDescent="0.25">
      <c r="A61" s="348"/>
      <c r="B61" s="351"/>
      <c r="C61" s="345"/>
      <c r="D61" s="68" t="s">
        <v>141</v>
      </c>
      <c r="E61" s="348"/>
      <c r="F61" s="345"/>
      <c r="G61" s="345"/>
      <c r="H61" s="345"/>
      <c r="I61" s="345"/>
      <c r="J61" s="345"/>
    </row>
    <row r="62" spans="1:10" customFormat="1" ht="28" x14ac:dyDescent="0.25">
      <c r="A62" s="348"/>
      <c r="B62" s="351"/>
      <c r="C62" s="345"/>
      <c r="D62" s="68" t="s">
        <v>142</v>
      </c>
      <c r="E62" s="348"/>
      <c r="F62" s="345"/>
      <c r="G62" s="345"/>
      <c r="H62" s="345"/>
      <c r="I62" s="345"/>
      <c r="J62" s="345"/>
    </row>
    <row r="63" spans="1:10" customFormat="1" ht="28" x14ac:dyDescent="0.25">
      <c r="A63" s="348"/>
      <c r="B63" s="351"/>
      <c r="C63" s="345"/>
      <c r="D63" s="68" t="s">
        <v>143</v>
      </c>
      <c r="E63" s="348"/>
      <c r="F63" s="345"/>
      <c r="G63" s="345"/>
      <c r="H63" s="345"/>
      <c r="I63" s="345"/>
      <c r="J63" s="345"/>
    </row>
    <row r="64" spans="1:10" customFormat="1" x14ac:dyDescent="0.25">
      <c r="A64" s="348"/>
      <c r="B64" s="351"/>
      <c r="C64" s="345"/>
      <c r="D64" s="68" t="s">
        <v>144</v>
      </c>
      <c r="E64" s="348"/>
      <c r="F64" s="345"/>
      <c r="G64" s="345"/>
      <c r="H64" s="345"/>
      <c r="I64" s="345"/>
      <c r="J64" s="345"/>
    </row>
    <row r="65" spans="1:10" customFormat="1" ht="28" x14ac:dyDescent="0.25">
      <c r="A65" s="348"/>
      <c r="B65" s="348" t="s">
        <v>145</v>
      </c>
      <c r="C65" s="345"/>
      <c r="D65" s="59" t="s">
        <v>146</v>
      </c>
      <c r="E65" s="348" t="s">
        <v>147</v>
      </c>
      <c r="F65" s="345"/>
      <c r="G65" s="345"/>
      <c r="H65" s="345"/>
      <c r="I65" s="345"/>
      <c r="J65" s="345"/>
    </row>
    <row r="66" spans="1:10" customFormat="1" ht="28" x14ac:dyDescent="0.25">
      <c r="A66" s="348"/>
      <c r="B66" s="348"/>
      <c r="C66" s="345"/>
      <c r="D66" s="59" t="s">
        <v>148</v>
      </c>
      <c r="E66" s="348"/>
      <c r="F66" s="345"/>
      <c r="G66" s="345"/>
      <c r="H66" s="345"/>
      <c r="I66" s="345"/>
      <c r="J66" s="345"/>
    </row>
    <row r="67" spans="1:10" customFormat="1" x14ac:dyDescent="0.25">
      <c r="A67" s="348"/>
      <c r="B67" s="348"/>
      <c r="C67" s="345"/>
      <c r="D67" s="59" t="s">
        <v>149</v>
      </c>
      <c r="E67" s="348"/>
      <c r="F67" s="345"/>
      <c r="G67" s="345"/>
      <c r="H67" s="345"/>
      <c r="I67" s="345"/>
      <c r="J67" s="345"/>
    </row>
    <row r="68" spans="1:10" customFormat="1" ht="28" x14ac:dyDescent="0.25">
      <c r="A68" s="348"/>
      <c r="B68" s="348"/>
      <c r="C68" s="345"/>
      <c r="D68" s="59" t="s">
        <v>150</v>
      </c>
      <c r="E68" s="348"/>
      <c r="F68" s="345"/>
      <c r="G68" s="345"/>
      <c r="H68" s="345"/>
      <c r="I68" s="345"/>
      <c r="J68" s="345"/>
    </row>
    <row r="69" spans="1:10" customFormat="1" ht="42" x14ac:dyDescent="0.25">
      <c r="A69" s="348"/>
      <c r="B69" s="348" t="s">
        <v>151</v>
      </c>
      <c r="C69" s="345"/>
      <c r="D69" s="59" t="s">
        <v>152</v>
      </c>
      <c r="E69" s="348" t="s">
        <v>147</v>
      </c>
      <c r="F69" s="345"/>
      <c r="G69" s="345"/>
      <c r="H69" s="345"/>
      <c r="I69" s="345"/>
      <c r="J69" s="345"/>
    </row>
    <row r="70" spans="1:10" customFormat="1" ht="28" x14ac:dyDescent="0.25">
      <c r="A70" s="348"/>
      <c r="B70" s="348"/>
      <c r="C70" s="345"/>
      <c r="D70" s="59" t="s">
        <v>153</v>
      </c>
      <c r="E70" s="348"/>
      <c r="F70" s="345"/>
      <c r="G70" s="345"/>
      <c r="H70" s="345"/>
      <c r="I70" s="345"/>
      <c r="J70" s="345"/>
    </row>
    <row r="71" spans="1:10" customFormat="1" x14ac:dyDescent="0.25">
      <c r="A71" s="348"/>
      <c r="B71" s="349" t="s">
        <v>154</v>
      </c>
      <c r="C71" s="345"/>
      <c r="D71" s="69" t="s">
        <v>155</v>
      </c>
      <c r="E71" s="349" t="s">
        <v>156</v>
      </c>
      <c r="F71" s="345"/>
      <c r="G71" s="345"/>
      <c r="H71" s="345"/>
      <c r="I71" s="345"/>
      <c r="J71" s="345"/>
    </row>
    <row r="72" spans="1:10" customFormat="1" x14ac:dyDescent="0.25">
      <c r="A72" s="348"/>
      <c r="B72" s="349"/>
      <c r="C72" s="345"/>
      <c r="D72" s="69" t="s">
        <v>157</v>
      </c>
      <c r="E72" s="349"/>
      <c r="F72" s="345"/>
      <c r="G72" s="345"/>
      <c r="H72" s="345"/>
      <c r="I72" s="345"/>
      <c r="J72" s="345"/>
    </row>
    <row r="73" spans="1:10" customFormat="1" ht="28" x14ac:dyDescent="0.25">
      <c r="A73" s="348"/>
      <c r="B73" s="349"/>
      <c r="C73" s="345"/>
      <c r="D73" s="69" t="s">
        <v>158</v>
      </c>
      <c r="E73" s="349"/>
      <c r="F73" s="345"/>
      <c r="G73" s="345"/>
      <c r="H73" s="345"/>
      <c r="I73" s="345"/>
      <c r="J73" s="345"/>
    </row>
    <row r="74" spans="1:10" customFormat="1" x14ac:dyDescent="0.25">
      <c r="A74" s="348"/>
      <c r="B74" s="349"/>
      <c r="C74" s="345"/>
      <c r="D74" s="69" t="s">
        <v>159</v>
      </c>
      <c r="E74" s="349"/>
      <c r="F74" s="345"/>
      <c r="G74" s="345"/>
      <c r="H74" s="345"/>
      <c r="I74" s="345"/>
      <c r="J74" s="345"/>
    </row>
    <row r="75" spans="1:10" customFormat="1" ht="15" x14ac:dyDescent="0.25">
      <c r="A75" s="348"/>
      <c r="B75" s="352" t="s">
        <v>160</v>
      </c>
      <c r="C75" s="345"/>
      <c r="D75" s="70" t="s">
        <v>161</v>
      </c>
      <c r="E75" s="354" t="s">
        <v>147</v>
      </c>
      <c r="F75" s="345"/>
      <c r="G75" s="345"/>
      <c r="H75" s="345"/>
      <c r="I75" s="345"/>
      <c r="J75" s="345"/>
    </row>
    <row r="76" spans="1:10" customFormat="1" ht="15" x14ac:dyDescent="0.25">
      <c r="A76" s="348"/>
      <c r="B76" s="352"/>
      <c r="C76" s="345"/>
      <c r="D76" s="70" t="s">
        <v>162</v>
      </c>
      <c r="E76" s="354"/>
      <c r="F76" s="345"/>
      <c r="G76" s="345"/>
      <c r="H76" s="345"/>
      <c r="I76" s="345"/>
      <c r="J76" s="345"/>
    </row>
    <row r="77" spans="1:10" customFormat="1" x14ac:dyDescent="0.25">
      <c r="A77" s="349" t="s">
        <v>163</v>
      </c>
      <c r="B77" s="348" t="s">
        <v>164</v>
      </c>
      <c r="C77" s="345" t="s">
        <v>136</v>
      </c>
      <c r="D77" s="59" t="s">
        <v>165</v>
      </c>
      <c r="E77" s="59" t="s">
        <v>166</v>
      </c>
      <c r="F77" s="345"/>
      <c r="G77" s="345"/>
      <c r="H77" s="345"/>
      <c r="I77" s="345"/>
      <c r="J77" s="345"/>
    </row>
    <row r="78" spans="1:10" customFormat="1" ht="42" x14ac:dyDescent="0.25">
      <c r="A78" s="349"/>
      <c r="B78" s="348"/>
      <c r="C78" s="345"/>
      <c r="D78" s="59" t="s">
        <v>167</v>
      </c>
      <c r="E78" s="59" t="s">
        <v>168</v>
      </c>
      <c r="F78" s="345"/>
      <c r="G78" s="345"/>
      <c r="H78" s="345"/>
      <c r="I78" s="345"/>
      <c r="J78" s="345"/>
    </row>
    <row r="79" spans="1:10" customFormat="1" ht="28" x14ac:dyDescent="0.25">
      <c r="A79" s="349"/>
      <c r="B79" s="348" t="s">
        <v>169</v>
      </c>
      <c r="C79" s="345"/>
      <c r="D79" s="59" t="s">
        <v>170</v>
      </c>
      <c r="E79" s="59" t="s">
        <v>171</v>
      </c>
      <c r="F79" s="345"/>
      <c r="G79" s="345"/>
      <c r="H79" s="345"/>
      <c r="I79" s="345"/>
      <c r="J79" s="345"/>
    </row>
    <row r="80" spans="1:10" customFormat="1" ht="42" x14ac:dyDescent="0.25">
      <c r="A80" s="349"/>
      <c r="B80" s="348"/>
      <c r="C80" s="345"/>
      <c r="D80" s="59" t="s">
        <v>172</v>
      </c>
      <c r="E80" s="59" t="s">
        <v>173</v>
      </c>
      <c r="F80" s="345"/>
      <c r="G80" s="345"/>
      <c r="H80" s="345"/>
      <c r="I80" s="345"/>
      <c r="J80" s="345"/>
    </row>
    <row r="81" spans="1:10" customFormat="1" x14ac:dyDescent="0.25">
      <c r="A81" s="349"/>
      <c r="B81" s="348"/>
      <c r="C81" s="345"/>
      <c r="D81" s="59" t="s">
        <v>162</v>
      </c>
      <c r="E81" s="59" t="s">
        <v>174</v>
      </c>
      <c r="F81" s="345"/>
      <c r="G81" s="345"/>
      <c r="H81" s="345"/>
      <c r="I81" s="345"/>
      <c r="J81" s="345"/>
    </row>
    <row r="82" spans="1:10" customFormat="1" ht="28" x14ac:dyDescent="0.25">
      <c r="A82" s="349"/>
      <c r="B82" s="61" t="s">
        <v>175</v>
      </c>
      <c r="C82" s="345"/>
      <c r="D82" s="61" t="s">
        <v>176</v>
      </c>
      <c r="E82" s="61" t="s">
        <v>166</v>
      </c>
      <c r="F82" s="345"/>
      <c r="G82" s="345"/>
      <c r="H82" s="345"/>
      <c r="I82" s="345"/>
      <c r="J82" s="345"/>
    </row>
    <row r="83" spans="1:10" customFormat="1" ht="28" x14ac:dyDescent="0.25">
      <c r="A83" s="349"/>
      <c r="B83" s="349" t="s">
        <v>177</v>
      </c>
      <c r="C83" s="345"/>
      <c r="D83" s="69" t="s">
        <v>178</v>
      </c>
      <c r="E83" s="349" t="s">
        <v>179</v>
      </c>
      <c r="F83" s="345"/>
      <c r="G83" s="345"/>
      <c r="H83" s="345"/>
      <c r="I83" s="345"/>
      <c r="J83" s="345"/>
    </row>
    <row r="84" spans="1:10" customFormat="1" ht="28" x14ac:dyDescent="0.25">
      <c r="A84" s="349"/>
      <c r="B84" s="349"/>
      <c r="C84" s="345"/>
      <c r="D84" s="69" t="s">
        <v>180</v>
      </c>
      <c r="E84" s="349"/>
      <c r="F84" s="345"/>
      <c r="G84" s="345"/>
      <c r="H84" s="345"/>
      <c r="I84" s="345"/>
      <c r="J84" s="345"/>
    </row>
    <row r="85" spans="1:10" customFormat="1" x14ac:dyDescent="0.25">
      <c r="A85" s="350" t="s">
        <v>181</v>
      </c>
      <c r="B85" s="353" t="s">
        <v>182</v>
      </c>
      <c r="C85" s="345" t="s">
        <v>136</v>
      </c>
      <c r="D85" s="61" t="s">
        <v>183</v>
      </c>
      <c r="E85" s="349" t="s">
        <v>184</v>
      </c>
      <c r="F85" s="345"/>
      <c r="G85" s="345"/>
      <c r="H85" s="345"/>
      <c r="I85" s="345"/>
      <c r="J85" s="345"/>
    </row>
    <row r="86" spans="1:10" customFormat="1" x14ac:dyDescent="0.25">
      <c r="A86" s="350"/>
      <c r="B86" s="353"/>
      <c r="C86" s="345"/>
      <c r="D86" s="61" t="s">
        <v>185</v>
      </c>
      <c r="E86" s="349"/>
      <c r="F86" s="345"/>
      <c r="G86" s="345"/>
      <c r="H86" s="345"/>
      <c r="I86" s="345"/>
      <c r="J86" s="345"/>
    </row>
    <row r="87" spans="1:10" customFormat="1" ht="28" x14ac:dyDescent="0.25">
      <c r="A87" s="350"/>
      <c r="B87" s="353"/>
      <c r="C87" s="345"/>
      <c r="D87" s="61" t="s">
        <v>186</v>
      </c>
      <c r="E87" s="349"/>
      <c r="F87" s="345"/>
      <c r="G87" s="345"/>
      <c r="H87" s="345"/>
      <c r="I87" s="345"/>
      <c r="J87" s="345"/>
    </row>
    <row r="88" spans="1:10" customFormat="1" x14ac:dyDescent="0.25">
      <c r="A88" s="350"/>
      <c r="B88" s="353"/>
      <c r="C88" s="345"/>
      <c r="D88" s="61" t="s">
        <v>187</v>
      </c>
      <c r="E88" s="349"/>
      <c r="F88" s="345"/>
      <c r="G88" s="345"/>
      <c r="H88" s="345"/>
      <c r="I88" s="345"/>
      <c r="J88" s="345"/>
    </row>
    <row r="89" spans="1:10" customFormat="1" x14ac:dyDescent="0.25">
      <c r="A89" s="350"/>
      <c r="B89" s="353" t="s">
        <v>188</v>
      </c>
      <c r="C89" s="345"/>
      <c r="D89" s="61" t="s">
        <v>40</v>
      </c>
      <c r="E89" s="349" t="s">
        <v>189</v>
      </c>
      <c r="F89" s="345"/>
      <c r="G89" s="345"/>
      <c r="H89" s="345"/>
      <c r="I89" s="345"/>
      <c r="J89" s="345"/>
    </row>
    <row r="90" spans="1:10" customFormat="1" x14ac:dyDescent="0.25">
      <c r="A90" s="350"/>
      <c r="B90" s="353"/>
      <c r="C90" s="345"/>
      <c r="D90" s="61" t="s">
        <v>190</v>
      </c>
      <c r="E90" s="349"/>
      <c r="F90" s="345"/>
      <c r="G90" s="345"/>
      <c r="H90" s="345"/>
      <c r="I90" s="345"/>
      <c r="J90" s="345"/>
    </row>
    <row r="91" spans="1:10" customFormat="1" ht="28" x14ac:dyDescent="0.25">
      <c r="A91" s="350"/>
      <c r="B91" s="353" t="s">
        <v>191</v>
      </c>
      <c r="C91" s="345"/>
      <c r="D91" s="61" t="s">
        <v>192</v>
      </c>
      <c r="E91" s="349" t="s">
        <v>189</v>
      </c>
      <c r="F91" s="345"/>
      <c r="G91" s="345"/>
      <c r="H91" s="345"/>
      <c r="I91" s="345"/>
      <c r="J91" s="345"/>
    </row>
    <row r="92" spans="1:10" customFormat="1" ht="28" x14ac:dyDescent="0.25">
      <c r="A92" s="350"/>
      <c r="B92" s="353"/>
      <c r="C92" s="345"/>
      <c r="D92" s="61" t="s">
        <v>193</v>
      </c>
      <c r="E92" s="349"/>
      <c r="F92" s="345"/>
      <c r="G92" s="345"/>
      <c r="H92" s="345"/>
      <c r="I92" s="345"/>
      <c r="J92" s="345"/>
    </row>
    <row r="93" spans="1:10" customFormat="1" ht="28" x14ac:dyDescent="0.25">
      <c r="A93" s="350"/>
      <c r="B93" s="353"/>
      <c r="C93" s="345"/>
      <c r="D93" s="61" t="s">
        <v>194</v>
      </c>
      <c r="E93" s="349"/>
      <c r="F93" s="345"/>
      <c r="G93" s="345"/>
      <c r="H93" s="345"/>
      <c r="I93" s="345"/>
      <c r="J93" s="345"/>
    </row>
    <row r="94" spans="1:10" customFormat="1" x14ac:dyDescent="0.25">
      <c r="A94" s="350"/>
      <c r="B94" s="353"/>
      <c r="C94" s="345"/>
      <c r="D94" s="61" t="s">
        <v>190</v>
      </c>
      <c r="E94" s="349"/>
      <c r="F94" s="345"/>
      <c r="G94" s="345"/>
      <c r="H94" s="345"/>
      <c r="I94" s="345"/>
      <c r="J94" s="345"/>
    </row>
    <row r="95" spans="1:10" customFormat="1" x14ac:dyDescent="0.25">
      <c r="A95" s="350"/>
      <c r="B95" s="61" t="s">
        <v>195</v>
      </c>
      <c r="C95" s="345"/>
      <c r="D95" s="61" t="s">
        <v>196</v>
      </c>
      <c r="E95" s="69" t="s">
        <v>197</v>
      </c>
      <c r="F95" s="345"/>
      <c r="G95" s="345"/>
      <c r="H95" s="345"/>
      <c r="I95" s="345"/>
      <c r="J95" s="345"/>
    </row>
    <row r="96" spans="1:10" customFormat="1" x14ac:dyDescent="0.25">
      <c r="A96" s="350"/>
      <c r="B96" s="61" t="s">
        <v>198</v>
      </c>
      <c r="C96" s="345"/>
      <c r="D96" s="61" t="s">
        <v>199</v>
      </c>
      <c r="E96" s="69" t="s">
        <v>197</v>
      </c>
      <c r="F96" s="345"/>
      <c r="G96" s="345"/>
      <c r="H96" s="345"/>
      <c r="I96" s="345"/>
      <c r="J96" s="345"/>
    </row>
    <row r="97" spans="1:10" x14ac:dyDescent="0.25">
      <c r="A97" s="345" t="s">
        <v>200</v>
      </c>
      <c r="B97" s="345"/>
      <c r="C97" s="345"/>
      <c r="D97" s="345"/>
      <c r="E97" s="345"/>
      <c r="F97" s="345"/>
      <c r="G97" s="345"/>
      <c r="H97" s="345"/>
      <c r="I97" s="345"/>
      <c r="J97" s="345"/>
    </row>
    <row r="98" spans="1:10" x14ac:dyDescent="0.25">
      <c r="A98" s="346" t="s">
        <v>201</v>
      </c>
      <c r="B98" s="346"/>
      <c r="C98" s="346"/>
      <c r="D98" s="346"/>
      <c r="E98" s="346"/>
      <c r="F98" s="346"/>
      <c r="G98" s="346"/>
      <c r="H98" s="346"/>
      <c r="I98" s="346"/>
      <c r="J98" s="346"/>
    </row>
    <row r="99" spans="1:10" x14ac:dyDescent="0.25">
      <c r="A99" s="346" t="s">
        <v>202</v>
      </c>
      <c r="B99" s="346"/>
      <c r="C99" s="346"/>
      <c r="D99" s="346"/>
      <c r="E99" s="346"/>
      <c r="F99" s="346"/>
      <c r="G99" s="346"/>
      <c r="H99" s="346"/>
      <c r="I99" s="346"/>
      <c r="J99" s="346"/>
    </row>
  </sheetData>
  <mergeCells count="96">
    <mergeCell ref="I3:J5"/>
    <mergeCell ref="I6:J7"/>
    <mergeCell ref="I8:J9"/>
    <mergeCell ref="I10:J11"/>
    <mergeCell ref="I12:J13"/>
    <mergeCell ref="I42:J43"/>
    <mergeCell ref="I44:J49"/>
    <mergeCell ref="F59:H96"/>
    <mergeCell ref="I59:J76"/>
    <mergeCell ref="I77:J84"/>
    <mergeCell ref="I85:J96"/>
    <mergeCell ref="I50:J53"/>
    <mergeCell ref="I54:J56"/>
    <mergeCell ref="I57:J58"/>
    <mergeCell ref="I15:I25"/>
    <mergeCell ref="I34:I37"/>
    <mergeCell ref="J15:J25"/>
    <mergeCell ref="J34:J37"/>
    <mergeCell ref="I38:J41"/>
    <mergeCell ref="I27:J30"/>
    <mergeCell ref="I31:J33"/>
    <mergeCell ref="F50:F58"/>
    <mergeCell ref="H3:H5"/>
    <mergeCell ref="H6:H7"/>
    <mergeCell ref="H8:H9"/>
    <mergeCell ref="H10:H11"/>
    <mergeCell ref="H12:H13"/>
    <mergeCell ref="H15:H25"/>
    <mergeCell ref="H27:H37"/>
    <mergeCell ref="H38:H41"/>
    <mergeCell ref="H42:H43"/>
    <mergeCell ref="H44:H49"/>
    <mergeCell ref="H50:H58"/>
    <mergeCell ref="E75:E76"/>
    <mergeCell ref="E83:E84"/>
    <mergeCell ref="E85:E88"/>
    <mergeCell ref="E89:E90"/>
    <mergeCell ref="E91:E94"/>
    <mergeCell ref="D22:D23"/>
    <mergeCell ref="E59:E64"/>
    <mergeCell ref="E65:E68"/>
    <mergeCell ref="E69:E70"/>
    <mergeCell ref="E71:E74"/>
    <mergeCell ref="B83:B84"/>
    <mergeCell ref="B85:B88"/>
    <mergeCell ref="B89:B90"/>
    <mergeCell ref="B91:B94"/>
    <mergeCell ref="C3:C5"/>
    <mergeCell ref="C6:C7"/>
    <mergeCell ref="C8:C9"/>
    <mergeCell ref="C10:C11"/>
    <mergeCell ref="C12:C13"/>
    <mergeCell ref="C15:C25"/>
    <mergeCell ref="C27:C37"/>
    <mergeCell ref="C38:C49"/>
    <mergeCell ref="C50:C58"/>
    <mergeCell ref="C59:C76"/>
    <mergeCell ref="C77:C84"/>
    <mergeCell ref="C85:C96"/>
    <mergeCell ref="B69:B70"/>
    <mergeCell ref="B71:B74"/>
    <mergeCell ref="B75:B76"/>
    <mergeCell ref="B77:B78"/>
    <mergeCell ref="B79:B81"/>
    <mergeCell ref="A98:J98"/>
    <mergeCell ref="A99:J99"/>
    <mergeCell ref="A3:A13"/>
    <mergeCell ref="A14:A25"/>
    <mergeCell ref="A26:A37"/>
    <mergeCell ref="A38:A49"/>
    <mergeCell ref="A50:A58"/>
    <mergeCell ref="A59:A76"/>
    <mergeCell ref="A77:A84"/>
    <mergeCell ref="A85:A96"/>
    <mergeCell ref="B3:B5"/>
    <mergeCell ref="B6:B7"/>
    <mergeCell ref="B8:B9"/>
    <mergeCell ref="B10:B11"/>
    <mergeCell ref="B12:B13"/>
    <mergeCell ref="B15:B25"/>
    <mergeCell ref="A1:J1"/>
    <mergeCell ref="I2:J2"/>
    <mergeCell ref="I14:J14"/>
    <mergeCell ref="I26:J26"/>
    <mergeCell ref="A97:J97"/>
    <mergeCell ref="B27:B30"/>
    <mergeCell ref="B31:B33"/>
    <mergeCell ref="B34:B37"/>
    <mergeCell ref="B38:B41"/>
    <mergeCell ref="B42:B43"/>
    <mergeCell ref="B44:B49"/>
    <mergeCell ref="B50:B53"/>
    <mergeCell ref="B54:B56"/>
    <mergeCell ref="B57:B58"/>
    <mergeCell ref="B59:B64"/>
    <mergeCell ref="B65:B68"/>
  </mergeCells>
  <phoneticPr fontId="45" type="noConversion"/>
  <pageMargins left="0.74803149606299202" right="0.74803149606299202" top="0.98425196850393704" bottom="0.98425196850393704" header="0.511811023622047" footer="0.511811023622047"/>
  <pageSetup paperSize="9" scale="95"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I106"/>
  <sheetViews>
    <sheetView workbookViewId="0"/>
  </sheetViews>
  <sheetFormatPr defaultColWidth="9" defaultRowHeight="14" x14ac:dyDescent="0.25"/>
  <cols>
    <col min="1" max="2" width="9" style="11"/>
    <col min="3" max="3" width="9.26953125" style="11"/>
    <col min="4" max="16384" width="9" style="11"/>
  </cols>
  <sheetData>
    <row r="1" spans="1:9" ht="21" x14ac:dyDescent="0.25">
      <c r="A1" s="12" t="s">
        <v>1618</v>
      </c>
      <c r="B1" s="13"/>
      <c r="C1" s="13"/>
      <c r="D1" s="13"/>
      <c r="E1" s="13"/>
      <c r="F1" s="13"/>
      <c r="G1" s="13"/>
      <c r="H1" s="13"/>
      <c r="I1" s="50"/>
    </row>
    <row r="2" spans="1:9" x14ac:dyDescent="0.25">
      <c r="A2" s="14" t="s">
        <v>204</v>
      </c>
      <c r="B2" s="15" t="s">
        <v>552</v>
      </c>
      <c r="C2" s="15" t="s">
        <v>206</v>
      </c>
      <c r="D2" s="16" t="s">
        <v>207</v>
      </c>
      <c r="E2" s="16" t="s">
        <v>208</v>
      </c>
      <c r="F2" s="16" t="s">
        <v>209</v>
      </c>
      <c r="G2" s="16" t="s">
        <v>210</v>
      </c>
      <c r="H2" s="16" t="s">
        <v>211</v>
      </c>
      <c r="I2" s="51" t="s">
        <v>212</v>
      </c>
    </row>
    <row r="3" spans="1:9" x14ac:dyDescent="0.25">
      <c r="A3" s="17">
        <v>1</v>
      </c>
      <c r="B3" s="182" t="s">
        <v>1619</v>
      </c>
      <c r="C3" s="183">
        <v>2670</v>
      </c>
      <c r="D3" s="20" t="str">
        <f t="shared" ref="D3:D60" si="0">IF(E3&gt;100,"大桥","中桥")</f>
        <v>大桥</v>
      </c>
      <c r="E3" s="21">
        <v>107</v>
      </c>
      <c r="F3" s="184">
        <v>5</v>
      </c>
      <c r="G3" s="20">
        <v>16</v>
      </c>
      <c r="H3" s="20" t="s">
        <v>216</v>
      </c>
      <c r="I3" s="52">
        <v>32</v>
      </c>
    </row>
    <row r="4" spans="1:9" x14ac:dyDescent="0.25">
      <c r="A4" s="17">
        <v>2</v>
      </c>
      <c r="B4" s="182" t="s">
        <v>1620</v>
      </c>
      <c r="C4" s="183">
        <v>4939</v>
      </c>
      <c r="D4" s="20" t="str">
        <f t="shared" si="0"/>
        <v>大桥</v>
      </c>
      <c r="E4" s="21">
        <v>107</v>
      </c>
      <c r="F4" s="184">
        <v>5</v>
      </c>
      <c r="G4" s="20">
        <v>24</v>
      </c>
      <c r="H4" s="20" t="s">
        <v>216</v>
      </c>
      <c r="I4" s="52">
        <v>48</v>
      </c>
    </row>
    <row r="5" spans="1:9" ht="26" x14ac:dyDescent="0.25">
      <c r="A5" s="17">
        <v>4</v>
      </c>
      <c r="B5" s="182" t="s">
        <v>1621</v>
      </c>
      <c r="C5" s="185">
        <v>10577.5</v>
      </c>
      <c r="D5" s="20" t="str">
        <f t="shared" si="0"/>
        <v>大桥</v>
      </c>
      <c r="E5" s="21">
        <v>448</v>
      </c>
      <c r="F5" s="184">
        <v>11</v>
      </c>
      <c r="G5" s="20">
        <v>40</v>
      </c>
      <c r="H5" s="20" t="s">
        <v>216</v>
      </c>
      <c r="I5" s="52">
        <v>56</v>
      </c>
    </row>
    <row r="6" spans="1:9" x14ac:dyDescent="0.25">
      <c r="A6" s="17">
        <v>7</v>
      </c>
      <c r="B6" s="186" t="s">
        <v>1622</v>
      </c>
      <c r="C6" s="183">
        <v>18340</v>
      </c>
      <c r="D6" s="20" t="str">
        <f t="shared" si="0"/>
        <v>大桥</v>
      </c>
      <c r="E6" s="21">
        <v>107</v>
      </c>
      <c r="F6" s="187">
        <v>5</v>
      </c>
      <c r="G6" s="20">
        <v>24</v>
      </c>
      <c r="H6" s="20" t="s">
        <v>216</v>
      </c>
      <c r="I6" s="52">
        <v>48</v>
      </c>
    </row>
    <row r="7" spans="1:9" ht="26" x14ac:dyDescent="0.25">
      <c r="A7" s="17">
        <v>8</v>
      </c>
      <c r="B7" s="182" t="s">
        <v>1623</v>
      </c>
      <c r="C7" s="183">
        <v>19495</v>
      </c>
      <c r="D7" s="20" t="str">
        <f t="shared" si="0"/>
        <v>大桥</v>
      </c>
      <c r="E7" s="21">
        <v>127</v>
      </c>
      <c r="F7" s="184">
        <v>6</v>
      </c>
      <c r="G7" s="20">
        <v>30</v>
      </c>
      <c r="H7" s="20" t="s">
        <v>216</v>
      </c>
      <c r="I7" s="52">
        <v>54</v>
      </c>
    </row>
    <row r="8" spans="1:9" ht="26" x14ac:dyDescent="0.25">
      <c r="A8" s="17">
        <v>9</v>
      </c>
      <c r="B8" s="182" t="s">
        <v>1624</v>
      </c>
      <c r="C8" s="183">
        <v>23170</v>
      </c>
      <c r="D8" s="20" t="str">
        <f t="shared" si="0"/>
        <v>大桥</v>
      </c>
      <c r="E8" s="21">
        <v>668</v>
      </c>
      <c r="F8" s="184">
        <v>22</v>
      </c>
      <c r="G8" s="20">
        <v>84</v>
      </c>
      <c r="H8" s="20" t="s">
        <v>216</v>
      </c>
      <c r="I8" s="52">
        <v>100</v>
      </c>
    </row>
    <row r="9" spans="1:9" ht="26" x14ac:dyDescent="0.25">
      <c r="A9" s="17">
        <v>10</v>
      </c>
      <c r="B9" s="182" t="s">
        <v>1625</v>
      </c>
      <c r="C9" s="183">
        <v>26495</v>
      </c>
      <c r="D9" s="20" t="str">
        <f t="shared" si="0"/>
        <v>大桥</v>
      </c>
      <c r="E9" s="21">
        <v>127</v>
      </c>
      <c r="F9" s="184">
        <v>6</v>
      </c>
      <c r="G9" s="20">
        <v>20</v>
      </c>
      <c r="H9" s="20" t="s">
        <v>216</v>
      </c>
      <c r="I9" s="52">
        <v>36</v>
      </c>
    </row>
    <row r="10" spans="1:9" ht="26" x14ac:dyDescent="0.25">
      <c r="A10" s="17">
        <v>14</v>
      </c>
      <c r="B10" s="182" t="s">
        <v>1626</v>
      </c>
      <c r="C10" s="183">
        <v>32687</v>
      </c>
      <c r="D10" s="20" t="str">
        <f t="shared" si="0"/>
        <v>大桥</v>
      </c>
      <c r="E10" s="21">
        <v>127</v>
      </c>
      <c r="F10" s="184">
        <v>6</v>
      </c>
      <c r="G10" s="20">
        <v>20</v>
      </c>
      <c r="H10" s="20" t="s">
        <v>216</v>
      </c>
      <c r="I10" s="52">
        <v>36</v>
      </c>
    </row>
    <row r="11" spans="1:9" ht="26" x14ac:dyDescent="0.25">
      <c r="A11" s="17">
        <v>15</v>
      </c>
      <c r="B11" s="182" t="s">
        <v>1627</v>
      </c>
      <c r="C11" s="183">
        <v>38568</v>
      </c>
      <c r="D11" s="20" t="str">
        <f t="shared" si="0"/>
        <v>大桥</v>
      </c>
      <c r="E11" s="21">
        <v>407</v>
      </c>
      <c r="F11" s="184">
        <v>20</v>
      </c>
      <c r="G11" s="20">
        <v>76</v>
      </c>
      <c r="H11" s="20" t="s">
        <v>216</v>
      </c>
      <c r="I11" s="52">
        <v>92</v>
      </c>
    </row>
    <row r="12" spans="1:9" ht="26" x14ac:dyDescent="0.25">
      <c r="A12" s="17">
        <v>16</v>
      </c>
      <c r="B12" s="182" t="s">
        <v>1628</v>
      </c>
      <c r="C12" s="183">
        <v>39770</v>
      </c>
      <c r="D12" s="20" t="str">
        <f t="shared" si="0"/>
        <v>大桥</v>
      </c>
      <c r="E12" s="21">
        <v>127</v>
      </c>
      <c r="F12" s="184">
        <v>6</v>
      </c>
      <c r="G12" s="20">
        <v>20</v>
      </c>
      <c r="H12" s="20" t="s">
        <v>216</v>
      </c>
      <c r="I12" s="52">
        <v>36</v>
      </c>
    </row>
    <row r="13" spans="1:9" ht="26" x14ac:dyDescent="0.25">
      <c r="A13" s="17">
        <v>17</v>
      </c>
      <c r="B13" s="182" t="s">
        <v>1629</v>
      </c>
      <c r="C13" s="183">
        <v>44526</v>
      </c>
      <c r="D13" s="20" t="str">
        <f t="shared" si="0"/>
        <v>大桥</v>
      </c>
      <c r="E13" s="21">
        <v>107</v>
      </c>
      <c r="F13" s="184">
        <v>5</v>
      </c>
      <c r="G13" s="20">
        <v>24</v>
      </c>
      <c r="H13" s="20" t="s">
        <v>216</v>
      </c>
      <c r="I13" s="52">
        <v>48</v>
      </c>
    </row>
    <row r="14" spans="1:9" ht="26" x14ac:dyDescent="0.25">
      <c r="A14" s="17">
        <v>18</v>
      </c>
      <c r="B14" s="182" t="s">
        <v>1630</v>
      </c>
      <c r="C14" s="183">
        <v>46235</v>
      </c>
      <c r="D14" s="20" t="str">
        <f t="shared" si="0"/>
        <v>大桥</v>
      </c>
      <c r="E14" s="21">
        <v>547</v>
      </c>
      <c r="F14" s="184">
        <v>27</v>
      </c>
      <c r="G14" s="20">
        <v>104</v>
      </c>
      <c r="H14" s="20" t="s">
        <v>216</v>
      </c>
      <c r="I14" s="52">
        <v>120</v>
      </c>
    </row>
    <row r="15" spans="1:9" ht="26" x14ac:dyDescent="0.25">
      <c r="A15" s="17">
        <v>19</v>
      </c>
      <c r="B15" s="182" t="s">
        <v>1631</v>
      </c>
      <c r="C15" s="183">
        <v>47090</v>
      </c>
      <c r="D15" s="20" t="str">
        <f t="shared" si="0"/>
        <v>大桥</v>
      </c>
      <c r="E15" s="21">
        <v>227</v>
      </c>
      <c r="F15" s="184">
        <v>11</v>
      </c>
      <c r="G15" s="20">
        <v>40</v>
      </c>
      <c r="H15" s="20" t="s">
        <v>216</v>
      </c>
      <c r="I15" s="52">
        <v>56</v>
      </c>
    </row>
    <row r="16" spans="1:9" ht="26" x14ac:dyDescent="0.25">
      <c r="A16" s="17">
        <v>20</v>
      </c>
      <c r="B16" s="182" t="s">
        <v>1632</v>
      </c>
      <c r="C16" s="183">
        <v>55233</v>
      </c>
      <c r="D16" s="20" t="str">
        <f t="shared" si="0"/>
        <v>大桥</v>
      </c>
      <c r="E16" s="21">
        <v>307</v>
      </c>
      <c r="F16" s="184">
        <v>15</v>
      </c>
      <c r="G16" s="20">
        <v>56</v>
      </c>
      <c r="H16" s="20" t="s">
        <v>216</v>
      </c>
      <c r="I16" s="52">
        <v>72</v>
      </c>
    </row>
    <row r="17" spans="1:9" ht="26" x14ac:dyDescent="0.25">
      <c r="A17" s="17">
        <v>21</v>
      </c>
      <c r="B17" s="182" t="s">
        <v>1633</v>
      </c>
      <c r="C17" s="183">
        <v>56042</v>
      </c>
      <c r="D17" s="20" t="str">
        <f t="shared" si="0"/>
        <v>大桥</v>
      </c>
      <c r="E17" s="21">
        <v>307</v>
      </c>
      <c r="F17" s="184">
        <v>15</v>
      </c>
      <c r="G17" s="20">
        <v>56</v>
      </c>
      <c r="H17" s="20" t="s">
        <v>216</v>
      </c>
      <c r="I17" s="52">
        <v>72</v>
      </c>
    </row>
    <row r="18" spans="1:9" ht="26" x14ac:dyDescent="0.25">
      <c r="A18" s="17">
        <v>22</v>
      </c>
      <c r="B18" s="182" t="s">
        <v>1634</v>
      </c>
      <c r="C18" s="183">
        <v>56900</v>
      </c>
      <c r="D18" s="20" t="str">
        <f t="shared" si="0"/>
        <v>大桥</v>
      </c>
      <c r="E18" s="21">
        <v>247</v>
      </c>
      <c r="F18" s="184">
        <v>12</v>
      </c>
      <c r="G18" s="20">
        <v>44</v>
      </c>
      <c r="H18" s="20" t="s">
        <v>216</v>
      </c>
      <c r="I18" s="52">
        <v>60</v>
      </c>
    </row>
    <row r="19" spans="1:9" ht="26" x14ac:dyDescent="0.25">
      <c r="A19" s="17">
        <v>27</v>
      </c>
      <c r="B19" s="182" t="s">
        <v>1635</v>
      </c>
      <c r="C19" s="183">
        <v>69420</v>
      </c>
      <c r="D19" s="20" t="str">
        <f t="shared" si="0"/>
        <v>大桥</v>
      </c>
      <c r="E19" s="21">
        <v>147</v>
      </c>
      <c r="F19" s="184">
        <v>7</v>
      </c>
      <c r="G19" s="20">
        <v>24</v>
      </c>
      <c r="H19" s="20" t="s">
        <v>216</v>
      </c>
      <c r="I19" s="52">
        <v>40</v>
      </c>
    </row>
    <row r="20" spans="1:9" ht="26" x14ac:dyDescent="0.25">
      <c r="A20" s="17">
        <v>28</v>
      </c>
      <c r="B20" s="182" t="s">
        <v>1636</v>
      </c>
      <c r="C20" s="183">
        <v>71805</v>
      </c>
      <c r="D20" s="20" t="str">
        <f t="shared" si="0"/>
        <v>大桥</v>
      </c>
      <c r="E20" s="21">
        <v>207</v>
      </c>
      <c r="F20" s="184">
        <v>10</v>
      </c>
      <c r="G20" s="20">
        <v>36</v>
      </c>
      <c r="H20" s="20" t="s">
        <v>216</v>
      </c>
      <c r="I20" s="52">
        <v>52</v>
      </c>
    </row>
    <row r="21" spans="1:9" ht="26" x14ac:dyDescent="0.25">
      <c r="A21" s="17">
        <v>29</v>
      </c>
      <c r="B21" s="182" t="s">
        <v>1636</v>
      </c>
      <c r="C21" s="183">
        <v>74560</v>
      </c>
      <c r="D21" s="20" t="str">
        <f t="shared" si="0"/>
        <v>大桥</v>
      </c>
      <c r="E21" s="21">
        <v>107</v>
      </c>
      <c r="F21" s="184">
        <v>5</v>
      </c>
      <c r="G21" s="20">
        <v>24</v>
      </c>
      <c r="H21" s="20" t="s">
        <v>216</v>
      </c>
      <c r="I21" s="52">
        <v>48</v>
      </c>
    </row>
    <row r="22" spans="1:9" ht="26" x14ac:dyDescent="0.25">
      <c r="A22" s="17">
        <v>30</v>
      </c>
      <c r="B22" s="182" t="s">
        <v>1637</v>
      </c>
      <c r="C22" s="183">
        <v>78895</v>
      </c>
      <c r="D22" s="20" t="str">
        <f t="shared" si="0"/>
        <v>大桥</v>
      </c>
      <c r="E22" s="21">
        <v>518</v>
      </c>
      <c r="F22" s="184">
        <v>17</v>
      </c>
      <c r="G22" s="20">
        <v>64</v>
      </c>
      <c r="H22" s="20" t="s">
        <v>216</v>
      </c>
      <c r="I22" s="52">
        <v>80</v>
      </c>
    </row>
    <row r="23" spans="1:9" ht="26" x14ac:dyDescent="0.25">
      <c r="A23" s="17">
        <v>31</v>
      </c>
      <c r="B23" s="182" t="s">
        <v>1638</v>
      </c>
      <c r="C23" s="183">
        <v>81740</v>
      </c>
      <c r="D23" s="20" t="str">
        <f t="shared" si="0"/>
        <v>大桥</v>
      </c>
      <c r="E23" s="21">
        <v>127</v>
      </c>
      <c r="F23" s="184">
        <v>6</v>
      </c>
      <c r="G23" s="20">
        <v>20</v>
      </c>
      <c r="H23" s="20" t="s">
        <v>216</v>
      </c>
      <c r="I23" s="52">
        <v>36</v>
      </c>
    </row>
    <row r="24" spans="1:9" ht="26" x14ac:dyDescent="0.25">
      <c r="A24" s="17">
        <v>32</v>
      </c>
      <c r="B24" s="182" t="s">
        <v>1639</v>
      </c>
      <c r="C24" s="183">
        <v>83980</v>
      </c>
      <c r="D24" s="20" t="str">
        <f t="shared" si="0"/>
        <v>大桥</v>
      </c>
      <c r="E24" s="21">
        <v>107</v>
      </c>
      <c r="F24" s="184">
        <v>5</v>
      </c>
      <c r="G24" s="20">
        <v>16</v>
      </c>
      <c r="H24" s="20" t="s">
        <v>216</v>
      </c>
      <c r="I24" s="52">
        <v>32</v>
      </c>
    </row>
    <row r="25" spans="1:9" ht="26" x14ac:dyDescent="0.25">
      <c r="A25" s="17">
        <v>34</v>
      </c>
      <c r="B25" s="182" t="s">
        <v>1640</v>
      </c>
      <c r="C25" s="183">
        <v>87033</v>
      </c>
      <c r="D25" s="20" t="str">
        <f t="shared" si="0"/>
        <v>大桥</v>
      </c>
      <c r="E25" s="21">
        <v>167</v>
      </c>
      <c r="F25" s="184">
        <v>8</v>
      </c>
      <c r="G25" s="20">
        <v>28</v>
      </c>
      <c r="H25" s="20" t="s">
        <v>216</v>
      </c>
      <c r="I25" s="52">
        <v>44</v>
      </c>
    </row>
    <row r="26" spans="1:9" ht="26" x14ac:dyDescent="0.25">
      <c r="A26" s="17">
        <v>35</v>
      </c>
      <c r="B26" s="182" t="s">
        <v>1641</v>
      </c>
      <c r="C26" s="183">
        <v>88750</v>
      </c>
      <c r="D26" s="20" t="str">
        <f t="shared" si="0"/>
        <v>大桥</v>
      </c>
      <c r="E26" s="21">
        <v>207</v>
      </c>
      <c r="F26" s="184">
        <v>10</v>
      </c>
      <c r="G26" s="20">
        <v>36</v>
      </c>
      <c r="H26" s="20" t="s">
        <v>216</v>
      </c>
      <c r="I26" s="52">
        <v>52</v>
      </c>
    </row>
    <row r="27" spans="1:9" ht="26" x14ac:dyDescent="0.25">
      <c r="A27" s="17">
        <v>36</v>
      </c>
      <c r="B27" s="188" t="s">
        <v>1642</v>
      </c>
      <c r="C27" s="189">
        <v>3866</v>
      </c>
      <c r="D27" s="20" t="str">
        <f t="shared" si="0"/>
        <v>大桥</v>
      </c>
      <c r="E27" s="21">
        <v>308</v>
      </c>
      <c r="F27" s="190">
        <v>10</v>
      </c>
      <c r="G27" s="20">
        <v>54</v>
      </c>
      <c r="H27" s="20" t="s">
        <v>216</v>
      </c>
      <c r="I27" s="52">
        <v>78</v>
      </c>
    </row>
    <row r="28" spans="1:9" ht="26" x14ac:dyDescent="0.25">
      <c r="A28" s="17">
        <v>39</v>
      </c>
      <c r="B28" s="188" t="s">
        <v>1643</v>
      </c>
      <c r="C28" s="189" t="s">
        <v>1644</v>
      </c>
      <c r="D28" s="20" t="str">
        <f t="shared" si="0"/>
        <v>大桥</v>
      </c>
      <c r="E28" s="21">
        <v>103</v>
      </c>
      <c r="F28" s="184">
        <v>3</v>
      </c>
      <c r="G28" s="20">
        <v>4</v>
      </c>
      <c r="H28" s="20" t="s">
        <v>216</v>
      </c>
      <c r="I28" s="52">
        <v>12</v>
      </c>
    </row>
    <row r="29" spans="1:9" ht="26" x14ac:dyDescent="0.25">
      <c r="A29" s="17">
        <v>41</v>
      </c>
      <c r="B29" s="188" t="s">
        <v>1645</v>
      </c>
      <c r="C29" s="189">
        <v>77086</v>
      </c>
      <c r="D29" s="20" t="str">
        <f t="shared" si="0"/>
        <v>大桥</v>
      </c>
      <c r="E29" s="21">
        <v>107</v>
      </c>
      <c r="F29" s="190">
        <v>5</v>
      </c>
      <c r="G29" s="20">
        <v>24</v>
      </c>
      <c r="H29" s="20" t="s">
        <v>216</v>
      </c>
      <c r="I29" s="52">
        <v>48</v>
      </c>
    </row>
    <row r="30" spans="1:9" ht="26" x14ac:dyDescent="0.25">
      <c r="A30" s="17">
        <v>43</v>
      </c>
      <c r="B30" s="188" t="s">
        <v>1646</v>
      </c>
      <c r="C30" s="191">
        <v>90001.7</v>
      </c>
      <c r="D30" s="20" t="str">
        <f t="shared" si="0"/>
        <v>大桥</v>
      </c>
      <c r="E30" s="21">
        <v>798</v>
      </c>
      <c r="F30" s="184">
        <v>23</v>
      </c>
      <c r="G30" s="20">
        <v>80</v>
      </c>
      <c r="H30" s="20" t="s">
        <v>216</v>
      </c>
      <c r="I30" s="52">
        <v>142</v>
      </c>
    </row>
    <row r="31" spans="1:9" x14ac:dyDescent="0.25">
      <c r="A31" s="17">
        <v>60</v>
      </c>
      <c r="B31" s="188" t="s">
        <v>526</v>
      </c>
      <c r="C31" s="189">
        <v>6545</v>
      </c>
      <c r="D31" s="20" t="str">
        <f t="shared" si="0"/>
        <v>大桥</v>
      </c>
      <c r="E31" s="21">
        <v>103</v>
      </c>
      <c r="F31" s="184">
        <v>3</v>
      </c>
      <c r="G31" s="20">
        <v>4</v>
      </c>
      <c r="H31" s="20" t="s">
        <v>216</v>
      </c>
      <c r="I31" s="52">
        <v>12</v>
      </c>
    </row>
    <row r="32" spans="1:9" x14ac:dyDescent="0.25">
      <c r="A32" s="17">
        <v>61</v>
      </c>
      <c r="B32" s="188" t="s">
        <v>526</v>
      </c>
      <c r="C32" s="189">
        <v>11297</v>
      </c>
      <c r="D32" s="20" t="str">
        <f t="shared" si="0"/>
        <v>大桥</v>
      </c>
      <c r="E32" s="21">
        <v>103</v>
      </c>
      <c r="F32" s="184">
        <v>3</v>
      </c>
      <c r="G32" s="20">
        <v>4</v>
      </c>
      <c r="H32" s="20" t="s">
        <v>216</v>
      </c>
      <c r="I32" s="52">
        <v>12</v>
      </c>
    </row>
    <row r="33" spans="1:9" x14ac:dyDescent="0.25">
      <c r="A33" s="17">
        <v>62</v>
      </c>
      <c r="B33" s="188" t="s">
        <v>526</v>
      </c>
      <c r="C33" s="189">
        <v>14464</v>
      </c>
      <c r="D33" s="20" t="str">
        <f t="shared" si="0"/>
        <v>大桥</v>
      </c>
      <c r="E33" s="21">
        <v>103</v>
      </c>
      <c r="F33" s="184">
        <v>3</v>
      </c>
      <c r="G33" s="20">
        <v>4</v>
      </c>
      <c r="H33" s="20" t="s">
        <v>216</v>
      </c>
      <c r="I33" s="52">
        <v>12</v>
      </c>
    </row>
    <row r="34" spans="1:9" x14ac:dyDescent="0.25">
      <c r="A34" s="17">
        <v>63</v>
      </c>
      <c r="B34" s="188" t="s">
        <v>526</v>
      </c>
      <c r="C34" s="189">
        <v>14926</v>
      </c>
      <c r="D34" s="20" t="str">
        <f t="shared" si="0"/>
        <v>大桥</v>
      </c>
      <c r="E34" s="21">
        <v>103</v>
      </c>
      <c r="F34" s="184">
        <v>3</v>
      </c>
      <c r="G34" s="20">
        <v>4</v>
      </c>
      <c r="H34" s="20" t="s">
        <v>216</v>
      </c>
      <c r="I34" s="52">
        <v>12</v>
      </c>
    </row>
    <row r="35" spans="1:9" x14ac:dyDescent="0.25">
      <c r="A35" s="17">
        <v>64</v>
      </c>
      <c r="B35" s="188" t="s">
        <v>526</v>
      </c>
      <c r="C35" s="189">
        <v>15894</v>
      </c>
      <c r="D35" s="20" t="str">
        <f t="shared" si="0"/>
        <v>大桥</v>
      </c>
      <c r="E35" s="21">
        <v>108</v>
      </c>
      <c r="F35" s="184">
        <v>3</v>
      </c>
      <c r="G35" s="20">
        <v>4</v>
      </c>
      <c r="H35" s="20" t="s">
        <v>216</v>
      </c>
      <c r="I35" s="52">
        <v>16</v>
      </c>
    </row>
    <row r="36" spans="1:9" x14ac:dyDescent="0.25">
      <c r="A36" s="17">
        <v>65</v>
      </c>
      <c r="B36" s="188" t="s">
        <v>526</v>
      </c>
      <c r="C36" s="189">
        <v>18999</v>
      </c>
      <c r="D36" s="20" t="str">
        <f t="shared" si="0"/>
        <v>大桥</v>
      </c>
      <c r="E36" s="21">
        <v>108</v>
      </c>
      <c r="F36" s="184">
        <v>3</v>
      </c>
      <c r="G36" s="20">
        <v>4</v>
      </c>
      <c r="H36" s="20" t="s">
        <v>216</v>
      </c>
      <c r="I36" s="52">
        <v>16</v>
      </c>
    </row>
    <row r="37" spans="1:9" x14ac:dyDescent="0.25">
      <c r="A37" s="17">
        <v>66</v>
      </c>
      <c r="B37" s="188" t="s">
        <v>526</v>
      </c>
      <c r="C37" s="189">
        <v>20851</v>
      </c>
      <c r="D37" s="20" t="str">
        <f t="shared" si="0"/>
        <v>大桥</v>
      </c>
      <c r="E37" s="21">
        <v>108</v>
      </c>
      <c r="F37" s="184">
        <v>3</v>
      </c>
      <c r="G37" s="20">
        <v>4</v>
      </c>
      <c r="H37" s="20" t="s">
        <v>216</v>
      </c>
      <c r="I37" s="52">
        <v>13</v>
      </c>
    </row>
    <row r="38" spans="1:9" x14ac:dyDescent="0.25">
      <c r="A38" s="17">
        <v>67</v>
      </c>
      <c r="B38" s="188" t="s">
        <v>526</v>
      </c>
      <c r="C38" s="189">
        <v>21654</v>
      </c>
      <c r="D38" s="20" t="str">
        <f t="shared" si="0"/>
        <v>大桥</v>
      </c>
      <c r="E38" s="21">
        <v>108</v>
      </c>
      <c r="F38" s="184">
        <v>3</v>
      </c>
      <c r="G38" s="20">
        <v>4</v>
      </c>
      <c r="H38" s="20" t="s">
        <v>216</v>
      </c>
      <c r="I38" s="52">
        <v>10</v>
      </c>
    </row>
    <row r="39" spans="1:9" x14ac:dyDescent="0.25">
      <c r="A39" s="17">
        <v>68</v>
      </c>
      <c r="B39" s="188" t="s">
        <v>526</v>
      </c>
      <c r="C39" s="189">
        <v>25160</v>
      </c>
      <c r="D39" s="20" t="str">
        <f t="shared" si="0"/>
        <v>大桥</v>
      </c>
      <c r="E39" s="21">
        <v>103</v>
      </c>
      <c r="F39" s="184">
        <v>3</v>
      </c>
      <c r="G39" s="20">
        <v>4</v>
      </c>
      <c r="H39" s="20" t="s">
        <v>216</v>
      </c>
      <c r="I39" s="52">
        <v>10</v>
      </c>
    </row>
    <row r="40" spans="1:9" x14ac:dyDescent="0.25">
      <c r="A40" s="17">
        <v>69</v>
      </c>
      <c r="B40" s="188" t="s">
        <v>526</v>
      </c>
      <c r="C40" s="189">
        <v>27664</v>
      </c>
      <c r="D40" s="20" t="str">
        <f t="shared" si="0"/>
        <v>大桥</v>
      </c>
      <c r="E40" s="21">
        <v>108</v>
      </c>
      <c r="F40" s="184">
        <v>3</v>
      </c>
      <c r="G40" s="20">
        <v>4</v>
      </c>
      <c r="H40" s="20" t="s">
        <v>216</v>
      </c>
      <c r="I40" s="52">
        <v>10</v>
      </c>
    </row>
    <row r="41" spans="1:9" x14ac:dyDescent="0.25">
      <c r="A41" s="17">
        <v>70</v>
      </c>
      <c r="B41" s="188" t="s">
        <v>526</v>
      </c>
      <c r="C41" s="189">
        <v>28332</v>
      </c>
      <c r="D41" s="20" t="str">
        <f t="shared" si="0"/>
        <v>大桥</v>
      </c>
      <c r="E41" s="21">
        <v>108</v>
      </c>
      <c r="F41" s="184">
        <v>3</v>
      </c>
      <c r="G41" s="20">
        <v>4</v>
      </c>
      <c r="H41" s="20" t="s">
        <v>216</v>
      </c>
      <c r="I41" s="52">
        <v>16</v>
      </c>
    </row>
    <row r="42" spans="1:9" x14ac:dyDescent="0.25">
      <c r="A42" s="17">
        <v>71</v>
      </c>
      <c r="B42" s="188" t="s">
        <v>526</v>
      </c>
      <c r="C42" s="189">
        <v>33232</v>
      </c>
      <c r="D42" s="20" t="str">
        <f t="shared" si="0"/>
        <v>大桥</v>
      </c>
      <c r="E42" s="21">
        <v>103</v>
      </c>
      <c r="F42" s="184">
        <v>3</v>
      </c>
      <c r="G42" s="20">
        <v>4</v>
      </c>
      <c r="H42" s="20" t="s">
        <v>216</v>
      </c>
      <c r="I42" s="52">
        <v>10</v>
      </c>
    </row>
    <row r="43" spans="1:9" x14ac:dyDescent="0.25">
      <c r="A43" s="17">
        <v>72</v>
      </c>
      <c r="B43" s="188" t="s">
        <v>526</v>
      </c>
      <c r="C43" s="189">
        <v>36787</v>
      </c>
      <c r="D43" s="20" t="str">
        <f t="shared" si="0"/>
        <v>大桥</v>
      </c>
      <c r="E43" s="21">
        <v>108</v>
      </c>
      <c r="F43" s="184">
        <v>3</v>
      </c>
      <c r="G43" s="20">
        <v>4</v>
      </c>
      <c r="H43" s="20" t="s">
        <v>216</v>
      </c>
      <c r="I43" s="52">
        <v>16</v>
      </c>
    </row>
    <row r="44" spans="1:9" x14ac:dyDescent="0.25">
      <c r="A44" s="17">
        <v>73</v>
      </c>
      <c r="B44" s="188" t="s">
        <v>526</v>
      </c>
      <c r="C44" s="189">
        <v>39200</v>
      </c>
      <c r="D44" s="20" t="str">
        <f t="shared" si="0"/>
        <v>大桥</v>
      </c>
      <c r="E44" s="21">
        <v>103</v>
      </c>
      <c r="F44" s="184">
        <v>3</v>
      </c>
      <c r="G44" s="20">
        <v>4</v>
      </c>
      <c r="H44" s="20" t="s">
        <v>216</v>
      </c>
      <c r="I44" s="52">
        <v>10</v>
      </c>
    </row>
    <row r="45" spans="1:9" x14ac:dyDescent="0.25">
      <c r="A45" s="17">
        <v>74</v>
      </c>
      <c r="B45" s="188" t="s">
        <v>526</v>
      </c>
      <c r="C45" s="189">
        <v>41300</v>
      </c>
      <c r="D45" s="20" t="str">
        <f t="shared" si="0"/>
        <v>大桥</v>
      </c>
      <c r="E45" s="21">
        <v>130</v>
      </c>
      <c r="F45" s="184">
        <v>3</v>
      </c>
      <c r="G45" s="20">
        <v>4</v>
      </c>
      <c r="H45" s="20" t="s">
        <v>216</v>
      </c>
      <c r="I45" s="52">
        <v>10</v>
      </c>
    </row>
    <row r="46" spans="1:9" x14ac:dyDescent="0.25">
      <c r="A46" s="17">
        <v>75</v>
      </c>
      <c r="B46" s="188" t="s">
        <v>526</v>
      </c>
      <c r="C46" s="189">
        <v>42031</v>
      </c>
      <c r="D46" s="20" t="str">
        <f t="shared" si="0"/>
        <v>大桥</v>
      </c>
      <c r="E46" s="21">
        <v>130</v>
      </c>
      <c r="F46" s="184">
        <v>3</v>
      </c>
      <c r="G46" s="20">
        <v>4</v>
      </c>
      <c r="H46" s="20" t="s">
        <v>216</v>
      </c>
      <c r="I46" s="52">
        <v>8</v>
      </c>
    </row>
    <row r="47" spans="1:9" x14ac:dyDescent="0.25">
      <c r="A47" s="17">
        <v>76</v>
      </c>
      <c r="B47" s="188" t="s">
        <v>526</v>
      </c>
      <c r="C47" s="189">
        <v>43100</v>
      </c>
      <c r="D47" s="20" t="str">
        <f t="shared" si="0"/>
        <v>大桥</v>
      </c>
      <c r="E47" s="21">
        <v>103</v>
      </c>
      <c r="F47" s="184">
        <v>3</v>
      </c>
      <c r="G47" s="20">
        <v>4</v>
      </c>
      <c r="H47" s="20" t="s">
        <v>216</v>
      </c>
      <c r="I47" s="52">
        <v>8</v>
      </c>
    </row>
    <row r="48" spans="1:9" x14ac:dyDescent="0.25">
      <c r="A48" s="17">
        <v>77</v>
      </c>
      <c r="B48" s="188" t="s">
        <v>526</v>
      </c>
      <c r="C48" s="189">
        <v>48609</v>
      </c>
      <c r="D48" s="20" t="str">
        <f t="shared" si="0"/>
        <v>大桥</v>
      </c>
      <c r="E48" s="21">
        <v>103</v>
      </c>
      <c r="F48" s="184">
        <v>3</v>
      </c>
      <c r="G48" s="20">
        <v>4</v>
      </c>
      <c r="H48" s="20" t="s">
        <v>216</v>
      </c>
      <c r="I48" s="52">
        <v>10</v>
      </c>
    </row>
    <row r="49" spans="1:9" x14ac:dyDescent="0.25">
      <c r="A49" s="17">
        <v>78</v>
      </c>
      <c r="B49" s="188" t="s">
        <v>526</v>
      </c>
      <c r="C49" s="189">
        <v>50653</v>
      </c>
      <c r="D49" s="20" t="str">
        <f t="shared" si="0"/>
        <v>大桥</v>
      </c>
      <c r="E49" s="21">
        <v>108</v>
      </c>
      <c r="F49" s="184">
        <v>3</v>
      </c>
      <c r="G49" s="20">
        <v>4</v>
      </c>
      <c r="H49" s="20" t="s">
        <v>216</v>
      </c>
      <c r="I49" s="52">
        <v>16</v>
      </c>
    </row>
    <row r="50" spans="1:9" x14ac:dyDescent="0.25">
      <c r="A50" s="17">
        <v>79</v>
      </c>
      <c r="B50" s="188" t="s">
        <v>526</v>
      </c>
      <c r="C50" s="189">
        <v>57800</v>
      </c>
      <c r="D50" s="20" t="str">
        <f t="shared" si="0"/>
        <v>大桥</v>
      </c>
      <c r="E50" s="21">
        <v>103</v>
      </c>
      <c r="F50" s="184">
        <v>3</v>
      </c>
      <c r="G50" s="20">
        <v>4</v>
      </c>
      <c r="H50" s="20" t="s">
        <v>216</v>
      </c>
      <c r="I50" s="52">
        <v>10</v>
      </c>
    </row>
    <row r="51" spans="1:9" x14ac:dyDescent="0.25">
      <c r="A51" s="17">
        <v>80</v>
      </c>
      <c r="B51" s="188" t="s">
        <v>526</v>
      </c>
      <c r="C51" s="189">
        <v>59100</v>
      </c>
      <c r="D51" s="20" t="str">
        <f t="shared" si="0"/>
        <v>大桥</v>
      </c>
      <c r="E51" s="21">
        <v>103</v>
      </c>
      <c r="F51" s="184">
        <v>3</v>
      </c>
      <c r="G51" s="20">
        <v>4</v>
      </c>
      <c r="H51" s="20" t="s">
        <v>216</v>
      </c>
      <c r="I51" s="52">
        <v>10</v>
      </c>
    </row>
    <row r="52" spans="1:9" x14ac:dyDescent="0.25">
      <c r="A52" s="17">
        <v>81</v>
      </c>
      <c r="B52" s="188" t="s">
        <v>526</v>
      </c>
      <c r="C52" s="189">
        <v>60301</v>
      </c>
      <c r="D52" s="20" t="str">
        <f t="shared" si="0"/>
        <v>大桥</v>
      </c>
      <c r="E52" s="21">
        <v>103</v>
      </c>
      <c r="F52" s="184">
        <v>3</v>
      </c>
      <c r="G52" s="20">
        <v>4</v>
      </c>
      <c r="H52" s="20" t="s">
        <v>216</v>
      </c>
      <c r="I52" s="52">
        <v>10</v>
      </c>
    </row>
    <row r="53" spans="1:9" x14ac:dyDescent="0.25">
      <c r="A53" s="17">
        <v>82</v>
      </c>
      <c r="B53" s="188" t="s">
        <v>526</v>
      </c>
      <c r="C53" s="189">
        <v>67013</v>
      </c>
      <c r="D53" s="20" t="str">
        <f t="shared" si="0"/>
        <v>大桥</v>
      </c>
      <c r="E53" s="21">
        <v>108</v>
      </c>
      <c r="F53" s="184">
        <v>3</v>
      </c>
      <c r="G53" s="20">
        <v>4</v>
      </c>
      <c r="H53" s="20" t="s">
        <v>216</v>
      </c>
      <c r="I53" s="52">
        <v>16</v>
      </c>
    </row>
    <row r="54" spans="1:9" x14ac:dyDescent="0.25">
      <c r="A54" s="17">
        <v>83</v>
      </c>
      <c r="B54" s="188" t="s">
        <v>526</v>
      </c>
      <c r="C54" s="189">
        <v>70515</v>
      </c>
      <c r="D54" s="20" t="str">
        <f t="shared" si="0"/>
        <v>大桥</v>
      </c>
      <c r="E54" s="21">
        <v>108</v>
      </c>
      <c r="F54" s="184">
        <v>3</v>
      </c>
      <c r="G54" s="20">
        <v>4</v>
      </c>
      <c r="H54" s="20" t="s">
        <v>216</v>
      </c>
      <c r="I54" s="52">
        <v>10</v>
      </c>
    </row>
    <row r="55" spans="1:9" x14ac:dyDescent="0.25">
      <c r="A55" s="17">
        <v>84</v>
      </c>
      <c r="B55" s="188" t="s">
        <v>526</v>
      </c>
      <c r="C55" s="189">
        <v>82866</v>
      </c>
      <c r="D55" s="20" t="str">
        <f t="shared" si="0"/>
        <v>大桥</v>
      </c>
      <c r="E55" s="21">
        <v>108</v>
      </c>
      <c r="F55" s="184">
        <v>3</v>
      </c>
      <c r="G55" s="20">
        <v>4</v>
      </c>
      <c r="H55" s="20" t="s">
        <v>216</v>
      </c>
      <c r="I55" s="52">
        <v>16</v>
      </c>
    </row>
    <row r="56" spans="1:9" ht="26" x14ac:dyDescent="0.25">
      <c r="A56" s="17">
        <v>85</v>
      </c>
      <c r="B56" s="192" t="s">
        <v>1647</v>
      </c>
      <c r="C56" s="183">
        <v>959</v>
      </c>
      <c r="D56" s="20" t="str">
        <f t="shared" si="0"/>
        <v>大桥</v>
      </c>
      <c r="E56" s="21">
        <v>308</v>
      </c>
      <c r="F56" s="184">
        <v>10</v>
      </c>
      <c r="G56" s="20">
        <v>54</v>
      </c>
      <c r="H56" s="20" t="s">
        <v>216</v>
      </c>
      <c r="I56" s="52">
        <v>78</v>
      </c>
    </row>
    <row r="57" spans="1:9" x14ac:dyDescent="0.25">
      <c r="A57" s="17">
        <v>89</v>
      </c>
      <c r="B57" s="182" t="s">
        <v>222</v>
      </c>
      <c r="C57" s="193">
        <v>17779</v>
      </c>
      <c r="D57" s="20" t="str">
        <f t="shared" si="0"/>
        <v>大桥</v>
      </c>
      <c r="E57" s="21">
        <v>108</v>
      </c>
      <c r="F57" s="184">
        <v>3</v>
      </c>
      <c r="G57" s="20">
        <v>4</v>
      </c>
      <c r="H57" s="20" t="s">
        <v>216</v>
      </c>
      <c r="I57" s="52">
        <v>16</v>
      </c>
    </row>
    <row r="58" spans="1:9" ht="26" x14ac:dyDescent="0.25">
      <c r="A58" s="17">
        <v>94</v>
      </c>
      <c r="B58" s="182" t="s">
        <v>1648</v>
      </c>
      <c r="C58" s="194">
        <v>808</v>
      </c>
      <c r="D58" s="20" t="str">
        <f t="shared" si="0"/>
        <v>大桥</v>
      </c>
      <c r="E58" s="21">
        <v>297.5</v>
      </c>
      <c r="F58" s="184">
        <v>11</v>
      </c>
      <c r="G58" s="20">
        <v>20</v>
      </c>
      <c r="H58" s="20" t="s">
        <v>216</v>
      </c>
      <c r="I58" s="52">
        <v>28</v>
      </c>
    </row>
    <row r="59" spans="1:9" ht="26" x14ac:dyDescent="0.25">
      <c r="A59" s="17">
        <v>95</v>
      </c>
      <c r="B59" s="182" t="s">
        <v>1649</v>
      </c>
      <c r="C59" s="195">
        <v>440</v>
      </c>
      <c r="D59" s="20" t="str">
        <f t="shared" si="0"/>
        <v>大桥</v>
      </c>
      <c r="E59" s="21">
        <v>192</v>
      </c>
      <c r="F59" s="184">
        <v>7</v>
      </c>
      <c r="G59" s="20">
        <v>12</v>
      </c>
      <c r="H59" s="20" t="s">
        <v>216</v>
      </c>
      <c r="I59" s="52">
        <v>20</v>
      </c>
    </row>
    <row r="60" spans="1:9" ht="26" x14ac:dyDescent="0.25">
      <c r="A60" s="17">
        <v>97</v>
      </c>
      <c r="B60" s="182" t="s">
        <v>1650</v>
      </c>
      <c r="C60" s="193" t="s">
        <v>1651</v>
      </c>
      <c r="D60" s="20" t="str">
        <f t="shared" si="0"/>
        <v>大桥</v>
      </c>
      <c r="E60" s="21">
        <v>103</v>
      </c>
      <c r="F60" s="184">
        <v>3</v>
      </c>
      <c r="G60" s="20">
        <v>4</v>
      </c>
      <c r="H60" s="20" t="s">
        <v>216</v>
      </c>
      <c r="I60" s="52">
        <v>12</v>
      </c>
    </row>
    <row r="61" spans="1:9" ht="15" x14ac:dyDescent="0.25">
      <c r="A61" s="30"/>
      <c r="B61" s="31">
        <f>COUNTIF($D$3:$D$102,D61)</f>
        <v>59</v>
      </c>
      <c r="C61" s="32" t="s">
        <v>1384</v>
      </c>
      <c r="D61" s="33" t="s">
        <v>219</v>
      </c>
      <c r="E61" s="34">
        <f ca="1">SUMIF($D$3:$D$102,"大桥",$E$3:$E$102)</f>
        <v>0</v>
      </c>
      <c r="F61" s="34">
        <f ca="1">SUMIF($D$3:$D$102,"大桥",$F$3:$F$102)</f>
        <v>0</v>
      </c>
      <c r="G61" s="34">
        <f ca="1">SUMIF($D$3:$D$102,"大桥",$G$3:$G$102)</f>
        <v>0</v>
      </c>
      <c r="H61" s="32"/>
      <c r="I61" s="53">
        <f ca="1">SUMIF($D$3:$D$102,"大桥",$I$3:$I$102)</f>
        <v>0</v>
      </c>
    </row>
    <row r="62" spans="1:9" ht="15" x14ac:dyDescent="0.25">
      <c r="A62" s="30"/>
      <c r="B62" s="31">
        <f>COUNTIF($D$3:$D$102,D62)</f>
        <v>1</v>
      </c>
      <c r="C62" s="32" t="s">
        <v>1384</v>
      </c>
      <c r="D62" s="33" t="s">
        <v>267</v>
      </c>
      <c r="E62" s="34">
        <f ca="1">SUMIF($D$3:$D$102,"特大桥",$E$3:$E$102)</f>
        <v>0</v>
      </c>
      <c r="F62" s="34">
        <f ca="1">SUMIF($D$3:$D$102,"特大桥",$F$3:$F$102)</f>
        <v>0</v>
      </c>
      <c r="G62" s="34">
        <f ca="1">SUMIF($D$3:$D$102,"特大桥",$G$3:$G$102)</f>
        <v>0</v>
      </c>
      <c r="H62" s="32"/>
      <c r="I62" s="53">
        <f ca="1">SUMIF($D$3:$D$102,"特大桥",$I$3:$I$102)</f>
        <v>0</v>
      </c>
    </row>
    <row r="63" spans="1:9" ht="26" x14ac:dyDescent="0.25">
      <c r="A63" s="17">
        <v>3</v>
      </c>
      <c r="B63" s="182" t="s">
        <v>1652</v>
      </c>
      <c r="C63" s="183">
        <v>7302</v>
      </c>
      <c r="D63" s="20" t="str">
        <f t="shared" ref="D63:D104" si="1">IF(E63&gt;100,"大桥","中桥")</f>
        <v>中桥</v>
      </c>
      <c r="E63" s="21">
        <v>45</v>
      </c>
      <c r="F63" s="184">
        <v>3</v>
      </c>
      <c r="G63" s="20">
        <v>8</v>
      </c>
      <c r="H63" s="20" t="s">
        <v>216</v>
      </c>
      <c r="I63" s="52">
        <v>24</v>
      </c>
    </row>
    <row r="64" spans="1:9" ht="26" x14ac:dyDescent="0.25">
      <c r="A64" s="17">
        <v>5</v>
      </c>
      <c r="B64" s="182" t="s">
        <v>1653</v>
      </c>
      <c r="C64" s="185">
        <v>12689.5</v>
      </c>
      <c r="D64" s="20" t="str">
        <f t="shared" si="1"/>
        <v>中桥</v>
      </c>
      <c r="E64" s="21">
        <v>45</v>
      </c>
      <c r="F64" s="184">
        <v>3</v>
      </c>
      <c r="G64" s="20">
        <v>8</v>
      </c>
      <c r="H64" s="20" t="s">
        <v>216</v>
      </c>
      <c r="I64" s="52">
        <v>24</v>
      </c>
    </row>
    <row r="65" spans="1:9" ht="26" x14ac:dyDescent="0.25">
      <c r="A65" s="17">
        <v>6</v>
      </c>
      <c r="B65" s="182" t="s">
        <v>1654</v>
      </c>
      <c r="C65" s="183">
        <v>15619</v>
      </c>
      <c r="D65" s="20" t="str">
        <f t="shared" si="1"/>
        <v>中桥</v>
      </c>
      <c r="E65" s="21">
        <v>67</v>
      </c>
      <c r="F65" s="184">
        <v>3</v>
      </c>
      <c r="G65" s="20">
        <v>12</v>
      </c>
      <c r="H65" s="20" t="s">
        <v>216</v>
      </c>
      <c r="I65" s="52">
        <v>36</v>
      </c>
    </row>
    <row r="66" spans="1:9" ht="26" x14ac:dyDescent="0.25">
      <c r="A66" s="17">
        <v>11</v>
      </c>
      <c r="B66" s="182" t="s">
        <v>1655</v>
      </c>
      <c r="C66" s="183">
        <v>28900</v>
      </c>
      <c r="D66" s="20" t="str">
        <f t="shared" si="1"/>
        <v>中桥</v>
      </c>
      <c r="E66" s="21">
        <v>87</v>
      </c>
      <c r="F66" s="184">
        <v>4</v>
      </c>
      <c r="G66" s="20">
        <v>18</v>
      </c>
      <c r="H66" s="20" t="s">
        <v>216</v>
      </c>
      <c r="I66" s="52">
        <v>42</v>
      </c>
    </row>
    <row r="67" spans="1:9" ht="26" x14ac:dyDescent="0.25">
      <c r="A67" s="17">
        <v>12</v>
      </c>
      <c r="B67" s="182" t="s">
        <v>1656</v>
      </c>
      <c r="C67" s="183">
        <v>29600</v>
      </c>
      <c r="D67" s="20" t="str">
        <f t="shared" si="1"/>
        <v>中桥</v>
      </c>
      <c r="E67" s="21">
        <v>45</v>
      </c>
      <c r="F67" s="184">
        <v>3</v>
      </c>
      <c r="G67" s="20">
        <v>8</v>
      </c>
      <c r="H67" s="20" t="s">
        <v>216</v>
      </c>
      <c r="I67" s="52">
        <v>24</v>
      </c>
    </row>
    <row r="68" spans="1:9" ht="26" x14ac:dyDescent="0.25">
      <c r="A68" s="17">
        <v>13</v>
      </c>
      <c r="B68" s="182" t="s">
        <v>1657</v>
      </c>
      <c r="C68" s="183">
        <v>31820</v>
      </c>
      <c r="D68" s="20" t="str">
        <f t="shared" si="1"/>
        <v>中桥</v>
      </c>
      <c r="E68" s="21">
        <v>45</v>
      </c>
      <c r="F68" s="184">
        <v>3</v>
      </c>
      <c r="G68" s="20">
        <v>12</v>
      </c>
      <c r="H68" s="20" t="s">
        <v>216</v>
      </c>
      <c r="I68" s="52">
        <v>36</v>
      </c>
    </row>
    <row r="69" spans="1:9" ht="26" x14ac:dyDescent="0.25">
      <c r="A69" s="17">
        <v>23</v>
      </c>
      <c r="B69" s="182" t="s">
        <v>1658</v>
      </c>
      <c r="C69" s="183">
        <v>60773</v>
      </c>
      <c r="D69" s="20" t="str">
        <f t="shared" si="1"/>
        <v>中桥</v>
      </c>
      <c r="E69" s="21">
        <v>67</v>
      </c>
      <c r="F69" s="184">
        <v>3</v>
      </c>
      <c r="G69" s="20">
        <v>12</v>
      </c>
      <c r="H69" s="20" t="s">
        <v>216</v>
      </c>
      <c r="I69" s="52">
        <v>36</v>
      </c>
    </row>
    <row r="70" spans="1:9" ht="26" x14ac:dyDescent="0.25">
      <c r="A70" s="17">
        <v>24</v>
      </c>
      <c r="B70" s="182" t="s">
        <v>1659</v>
      </c>
      <c r="C70" s="183">
        <v>61707</v>
      </c>
      <c r="D70" s="20" t="str">
        <f t="shared" si="1"/>
        <v>中桥</v>
      </c>
      <c r="E70" s="21">
        <v>58</v>
      </c>
      <c r="F70" s="184">
        <v>4</v>
      </c>
      <c r="G70" s="20">
        <v>12</v>
      </c>
      <c r="H70" s="20" t="s">
        <v>216</v>
      </c>
      <c r="I70" s="52">
        <v>28</v>
      </c>
    </row>
    <row r="71" spans="1:9" ht="26" x14ac:dyDescent="0.25">
      <c r="A71" s="17">
        <v>25</v>
      </c>
      <c r="B71" s="182" t="s">
        <v>1660</v>
      </c>
      <c r="C71" s="183">
        <v>65498</v>
      </c>
      <c r="D71" s="20" t="str">
        <f t="shared" si="1"/>
        <v>中桥</v>
      </c>
      <c r="E71" s="21">
        <v>87</v>
      </c>
      <c r="F71" s="184">
        <v>4</v>
      </c>
      <c r="G71" s="20">
        <v>12</v>
      </c>
      <c r="H71" s="20" t="s">
        <v>216</v>
      </c>
      <c r="I71" s="52">
        <v>28</v>
      </c>
    </row>
    <row r="72" spans="1:9" ht="26" x14ac:dyDescent="0.25">
      <c r="A72" s="17">
        <v>26</v>
      </c>
      <c r="B72" s="182" t="s">
        <v>1661</v>
      </c>
      <c r="C72" s="183">
        <v>67890</v>
      </c>
      <c r="D72" s="20" t="str">
        <f t="shared" si="1"/>
        <v>中桥</v>
      </c>
      <c r="E72" s="21">
        <v>67</v>
      </c>
      <c r="F72" s="184">
        <v>3</v>
      </c>
      <c r="G72" s="20">
        <v>12</v>
      </c>
      <c r="H72" s="20" t="s">
        <v>216</v>
      </c>
      <c r="I72" s="52">
        <v>36</v>
      </c>
    </row>
    <row r="73" spans="1:9" ht="26" x14ac:dyDescent="0.25">
      <c r="A73" s="17">
        <v>33</v>
      </c>
      <c r="B73" s="182" t="s">
        <v>1662</v>
      </c>
      <c r="C73" s="183">
        <v>86187</v>
      </c>
      <c r="D73" s="20" t="str">
        <f t="shared" si="1"/>
        <v>中桥</v>
      </c>
      <c r="E73" s="21">
        <v>67</v>
      </c>
      <c r="F73" s="184">
        <v>3</v>
      </c>
      <c r="G73" s="20">
        <v>8</v>
      </c>
      <c r="H73" s="20" t="s">
        <v>216</v>
      </c>
      <c r="I73" s="52">
        <v>24</v>
      </c>
    </row>
    <row r="74" spans="1:9" ht="26" x14ac:dyDescent="0.25">
      <c r="A74" s="17">
        <v>37</v>
      </c>
      <c r="B74" s="188" t="s">
        <v>1663</v>
      </c>
      <c r="C74" s="189">
        <v>16640</v>
      </c>
      <c r="D74" s="20" t="str">
        <f t="shared" si="1"/>
        <v>中桥</v>
      </c>
      <c r="E74" s="21">
        <v>67</v>
      </c>
      <c r="F74" s="190">
        <v>3</v>
      </c>
      <c r="G74" s="20">
        <v>12</v>
      </c>
      <c r="H74" s="20" t="s">
        <v>216</v>
      </c>
      <c r="I74" s="52">
        <v>36</v>
      </c>
    </row>
    <row r="75" spans="1:9" ht="39" x14ac:dyDescent="0.25">
      <c r="A75" s="17">
        <v>38</v>
      </c>
      <c r="B75" s="188" t="s">
        <v>1664</v>
      </c>
      <c r="C75" s="191">
        <v>52906.5</v>
      </c>
      <c r="D75" s="20" t="str">
        <f t="shared" si="1"/>
        <v>中桥</v>
      </c>
      <c r="E75" s="21">
        <v>87</v>
      </c>
      <c r="F75" s="190">
        <v>4</v>
      </c>
      <c r="G75" s="20">
        <v>12</v>
      </c>
      <c r="H75" s="20" t="s">
        <v>216</v>
      </c>
      <c r="I75" s="52">
        <v>28</v>
      </c>
    </row>
    <row r="76" spans="1:9" ht="26" x14ac:dyDescent="0.25">
      <c r="A76" s="17">
        <v>40</v>
      </c>
      <c r="B76" s="188" t="s">
        <v>1665</v>
      </c>
      <c r="C76" s="189">
        <v>74272</v>
      </c>
      <c r="D76" s="20" t="str">
        <f t="shared" si="1"/>
        <v>中桥</v>
      </c>
      <c r="E76" s="21">
        <v>67</v>
      </c>
      <c r="F76" s="190">
        <v>3</v>
      </c>
      <c r="G76" s="20">
        <v>12</v>
      </c>
      <c r="H76" s="20" t="s">
        <v>216</v>
      </c>
      <c r="I76" s="52">
        <v>36</v>
      </c>
    </row>
    <row r="77" spans="1:9" ht="26" x14ac:dyDescent="0.25">
      <c r="A77" s="17">
        <v>42</v>
      </c>
      <c r="B77" s="188" t="s">
        <v>1666</v>
      </c>
      <c r="C77" s="189">
        <v>79762</v>
      </c>
      <c r="D77" s="20" t="str">
        <f t="shared" si="1"/>
        <v>中桥</v>
      </c>
      <c r="E77" s="21">
        <v>98</v>
      </c>
      <c r="F77" s="190">
        <v>3</v>
      </c>
      <c r="G77" s="20">
        <v>12</v>
      </c>
      <c r="H77" s="20" t="s">
        <v>216</v>
      </c>
      <c r="I77" s="52">
        <v>36</v>
      </c>
    </row>
    <row r="78" spans="1:9" ht="26" x14ac:dyDescent="0.25">
      <c r="A78" s="17">
        <v>44</v>
      </c>
      <c r="B78" s="182" t="s">
        <v>1667</v>
      </c>
      <c r="C78" s="196">
        <v>7062</v>
      </c>
      <c r="D78" s="20" t="str">
        <f t="shared" si="1"/>
        <v>中桥</v>
      </c>
      <c r="E78" s="21">
        <v>45</v>
      </c>
      <c r="F78" s="184">
        <v>3</v>
      </c>
      <c r="G78" s="20">
        <v>8</v>
      </c>
      <c r="H78" s="20" t="s">
        <v>216</v>
      </c>
      <c r="I78" s="52">
        <v>24</v>
      </c>
    </row>
    <row r="79" spans="1:9" ht="26" x14ac:dyDescent="0.25">
      <c r="A79" s="17">
        <v>45</v>
      </c>
      <c r="B79" s="182" t="s">
        <v>1667</v>
      </c>
      <c r="C79" s="196">
        <v>8436</v>
      </c>
      <c r="D79" s="20" t="str">
        <f t="shared" si="1"/>
        <v>中桥</v>
      </c>
      <c r="E79" s="21">
        <v>45</v>
      </c>
      <c r="F79" s="184">
        <v>3</v>
      </c>
      <c r="G79" s="20">
        <v>12</v>
      </c>
      <c r="H79" s="20" t="s">
        <v>216</v>
      </c>
      <c r="I79" s="52">
        <v>36</v>
      </c>
    </row>
    <row r="80" spans="1:9" ht="26" x14ac:dyDescent="0.25">
      <c r="A80" s="17">
        <v>46</v>
      </c>
      <c r="B80" s="182" t="s">
        <v>1667</v>
      </c>
      <c r="C80" s="197">
        <v>9547.5</v>
      </c>
      <c r="D80" s="20" t="str">
        <f t="shared" si="1"/>
        <v>中桥</v>
      </c>
      <c r="E80" s="21">
        <v>67</v>
      </c>
      <c r="F80" s="184">
        <v>3</v>
      </c>
      <c r="G80" s="20">
        <v>12</v>
      </c>
      <c r="H80" s="20" t="s">
        <v>216</v>
      </c>
      <c r="I80" s="52">
        <v>36</v>
      </c>
    </row>
    <row r="81" spans="1:9" ht="26" x14ac:dyDescent="0.25">
      <c r="A81" s="17">
        <v>47</v>
      </c>
      <c r="B81" s="182" t="s">
        <v>1667</v>
      </c>
      <c r="C81" s="183">
        <v>11979</v>
      </c>
      <c r="D81" s="20" t="str">
        <f t="shared" si="1"/>
        <v>中桥</v>
      </c>
      <c r="E81" s="21">
        <v>45</v>
      </c>
      <c r="F81" s="184">
        <v>3</v>
      </c>
      <c r="G81" s="20">
        <v>8</v>
      </c>
      <c r="H81" s="20" t="s">
        <v>216</v>
      </c>
      <c r="I81" s="52">
        <v>24</v>
      </c>
    </row>
    <row r="82" spans="1:9" ht="26" x14ac:dyDescent="0.25">
      <c r="A82" s="17">
        <v>48</v>
      </c>
      <c r="B82" s="182" t="s">
        <v>1667</v>
      </c>
      <c r="C82" s="183">
        <v>12947</v>
      </c>
      <c r="D82" s="20" t="str">
        <f t="shared" si="1"/>
        <v>中桥</v>
      </c>
      <c r="E82" s="21">
        <v>45</v>
      </c>
      <c r="F82" s="184">
        <v>3</v>
      </c>
      <c r="G82" s="20">
        <v>8</v>
      </c>
      <c r="H82" s="20" t="s">
        <v>216</v>
      </c>
      <c r="I82" s="52">
        <v>24</v>
      </c>
    </row>
    <row r="83" spans="1:9" ht="26" x14ac:dyDescent="0.25">
      <c r="A83" s="17">
        <v>49</v>
      </c>
      <c r="B83" s="182" t="s">
        <v>1667</v>
      </c>
      <c r="C83" s="183">
        <v>13292</v>
      </c>
      <c r="D83" s="20" t="str">
        <f t="shared" si="1"/>
        <v>中桥</v>
      </c>
      <c r="E83" s="21">
        <v>58</v>
      </c>
      <c r="F83" s="184">
        <v>4</v>
      </c>
      <c r="G83" s="20">
        <v>12</v>
      </c>
      <c r="H83" s="20" t="s">
        <v>216</v>
      </c>
      <c r="I83" s="52">
        <v>24</v>
      </c>
    </row>
    <row r="84" spans="1:9" ht="26" x14ac:dyDescent="0.25">
      <c r="A84" s="17">
        <v>50</v>
      </c>
      <c r="B84" s="182" t="s">
        <v>1667</v>
      </c>
      <c r="C84" s="183">
        <v>13943</v>
      </c>
      <c r="D84" s="20" t="str">
        <f t="shared" si="1"/>
        <v>中桥</v>
      </c>
      <c r="E84" s="21">
        <v>45</v>
      </c>
      <c r="F84" s="184">
        <v>3</v>
      </c>
      <c r="G84" s="20">
        <v>8</v>
      </c>
      <c r="H84" s="20" t="s">
        <v>216</v>
      </c>
      <c r="I84" s="52">
        <v>20</v>
      </c>
    </row>
    <row r="85" spans="1:9" ht="26" x14ac:dyDescent="0.25">
      <c r="A85" s="17">
        <v>51</v>
      </c>
      <c r="B85" s="182" t="s">
        <v>1667</v>
      </c>
      <c r="C85" s="183">
        <v>19603</v>
      </c>
      <c r="D85" s="20" t="str">
        <f t="shared" si="1"/>
        <v>中桥</v>
      </c>
      <c r="E85" s="21">
        <v>45</v>
      </c>
      <c r="F85" s="184">
        <v>3</v>
      </c>
      <c r="G85" s="20">
        <v>8</v>
      </c>
      <c r="H85" s="20" t="s">
        <v>216</v>
      </c>
      <c r="I85" s="52">
        <v>24</v>
      </c>
    </row>
    <row r="86" spans="1:9" ht="26" x14ac:dyDescent="0.25">
      <c r="A86" s="17">
        <v>52</v>
      </c>
      <c r="B86" s="182" t="s">
        <v>1667</v>
      </c>
      <c r="C86" s="183">
        <v>30449</v>
      </c>
      <c r="D86" s="20" t="str">
        <f t="shared" si="1"/>
        <v>中桥</v>
      </c>
      <c r="E86" s="21">
        <v>45</v>
      </c>
      <c r="F86" s="184">
        <v>3</v>
      </c>
      <c r="G86" s="20">
        <v>12</v>
      </c>
      <c r="H86" s="20" t="s">
        <v>216</v>
      </c>
      <c r="I86" s="52">
        <v>36</v>
      </c>
    </row>
    <row r="87" spans="1:9" ht="26" x14ac:dyDescent="0.25">
      <c r="A87" s="17">
        <v>53</v>
      </c>
      <c r="B87" s="182" t="s">
        <v>1667</v>
      </c>
      <c r="C87" s="183">
        <v>45623</v>
      </c>
      <c r="D87" s="20" t="str">
        <f t="shared" si="1"/>
        <v>中桥</v>
      </c>
      <c r="E87" s="21">
        <v>45</v>
      </c>
      <c r="F87" s="184">
        <v>3</v>
      </c>
      <c r="G87" s="20">
        <v>12</v>
      </c>
      <c r="H87" s="20" t="s">
        <v>216</v>
      </c>
      <c r="I87" s="52">
        <v>36</v>
      </c>
    </row>
    <row r="88" spans="1:9" ht="26" x14ac:dyDescent="0.25">
      <c r="A88" s="17">
        <v>54</v>
      </c>
      <c r="B88" s="182" t="s">
        <v>1667</v>
      </c>
      <c r="C88" s="183">
        <v>54950</v>
      </c>
      <c r="D88" s="20" t="str">
        <f t="shared" si="1"/>
        <v>中桥</v>
      </c>
      <c r="E88" s="21">
        <v>45</v>
      </c>
      <c r="F88" s="184">
        <v>3</v>
      </c>
      <c r="G88" s="20">
        <v>8</v>
      </c>
      <c r="H88" s="20" t="s">
        <v>216</v>
      </c>
      <c r="I88" s="52">
        <v>24</v>
      </c>
    </row>
    <row r="89" spans="1:9" ht="26" x14ac:dyDescent="0.25">
      <c r="A89" s="17">
        <v>55</v>
      </c>
      <c r="B89" s="182" t="s">
        <v>1667</v>
      </c>
      <c r="C89" s="183">
        <v>63559</v>
      </c>
      <c r="D89" s="20" t="str">
        <f t="shared" si="1"/>
        <v>中桥</v>
      </c>
      <c r="E89" s="21">
        <v>58</v>
      </c>
      <c r="F89" s="184">
        <v>4</v>
      </c>
      <c r="G89" s="20">
        <v>18</v>
      </c>
      <c r="H89" s="20" t="s">
        <v>216</v>
      </c>
      <c r="I89" s="52">
        <v>42</v>
      </c>
    </row>
    <row r="90" spans="1:9" ht="26" x14ac:dyDescent="0.25">
      <c r="A90" s="17">
        <v>56</v>
      </c>
      <c r="B90" s="182" t="s">
        <v>1667</v>
      </c>
      <c r="C90" s="183">
        <v>64405</v>
      </c>
      <c r="D90" s="20" t="str">
        <f t="shared" si="1"/>
        <v>中桥</v>
      </c>
      <c r="E90" s="21">
        <v>45</v>
      </c>
      <c r="F90" s="184">
        <v>3</v>
      </c>
      <c r="G90" s="20">
        <v>8</v>
      </c>
      <c r="H90" s="20" t="s">
        <v>216</v>
      </c>
      <c r="I90" s="52">
        <v>24</v>
      </c>
    </row>
    <row r="91" spans="1:9" ht="26" x14ac:dyDescent="0.25">
      <c r="A91" s="17">
        <v>57</v>
      </c>
      <c r="B91" s="182" t="s">
        <v>1667</v>
      </c>
      <c r="C91" s="183">
        <v>74750</v>
      </c>
      <c r="D91" s="20" t="str">
        <f t="shared" si="1"/>
        <v>中桥</v>
      </c>
      <c r="E91" s="21">
        <v>45</v>
      </c>
      <c r="F91" s="184">
        <v>3</v>
      </c>
      <c r="G91" s="20">
        <v>12</v>
      </c>
      <c r="H91" s="20" t="s">
        <v>216</v>
      </c>
      <c r="I91" s="52">
        <v>36</v>
      </c>
    </row>
    <row r="92" spans="1:9" ht="26" x14ac:dyDescent="0.25">
      <c r="A92" s="17">
        <v>58</v>
      </c>
      <c r="B92" s="182" t="s">
        <v>1667</v>
      </c>
      <c r="C92" s="183">
        <v>84556</v>
      </c>
      <c r="D92" s="20" t="str">
        <f t="shared" si="1"/>
        <v>中桥</v>
      </c>
      <c r="E92" s="21">
        <v>45</v>
      </c>
      <c r="F92" s="184">
        <v>3</v>
      </c>
      <c r="G92" s="20">
        <v>8</v>
      </c>
      <c r="H92" s="20" t="s">
        <v>216</v>
      </c>
      <c r="I92" s="52">
        <v>24</v>
      </c>
    </row>
    <row r="93" spans="1:9" ht="26" x14ac:dyDescent="0.25">
      <c r="A93" s="17">
        <v>59</v>
      </c>
      <c r="B93" s="182" t="s">
        <v>1667</v>
      </c>
      <c r="C93" s="183">
        <v>87277</v>
      </c>
      <c r="D93" s="20" t="str">
        <f t="shared" si="1"/>
        <v>中桥</v>
      </c>
      <c r="E93" s="21">
        <v>45</v>
      </c>
      <c r="F93" s="184">
        <v>3</v>
      </c>
      <c r="G93" s="20">
        <v>8</v>
      </c>
      <c r="H93" s="20" t="s">
        <v>216</v>
      </c>
      <c r="I93" s="52">
        <v>24</v>
      </c>
    </row>
    <row r="94" spans="1:9" x14ac:dyDescent="0.25">
      <c r="A94" s="17">
        <v>86</v>
      </c>
      <c r="B94" s="192" t="s">
        <v>1668</v>
      </c>
      <c r="C94" s="183">
        <v>1893</v>
      </c>
      <c r="D94" s="20" t="str">
        <f t="shared" si="1"/>
        <v>中桥</v>
      </c>
      <c r="E94" s="21">
        <v>67</v>
      </c>
      <c r="F94" s="184">
        <v>3</v>
      </c>
      <c r="G94" s="20">
        <v>14</v>
      </c>
      <c r="H94" s="20" t="s">
        <v>216</v>
      </c>
      <c r="I94" s="52">
        <v>28</v>
      </c>
    </row>
    <row r="95" spans="1:9" ht="39" x14ac:dyDescent="0.25">
      <c r="A95" s="17">
        <v>87</v>
      </c>
      <c r="B95" s="182" t="s">
        <v>1669</v>
      </c>
      <c r="C95" s="198">
        <v>220</v>
      </c>
      <c r="D95" s="20" t="str">
        <f t="shared" si="1"/>
        <v>中桥</v>
      </c>
      <c r="E95" s="21">
        <v>98</v>
      </c>
      <c r="F95" s="184">
        <v>3</v>
      </c>
      <c r="G95" s="20">
        <v>6</v>
      </c>
      <c r="H95" s="20" t="s">
        <v>216</v>
      </c>
      <c r="I95" s="52">
        <v>18</v>
      </c>
    </row>
    <row r="96" spans="1:9" ht="26" x14ac:dyDescent="0.25">
      <c r="A96" s="17">
        <v>88</v>
      </c>
      <c r="B96" s="182" t="s">
        <v>1670</v>
      </c>
      <c r="C96" s="199">
        <v>182</v>
      </c>
      <c r="D96" s="20" t="str">
        <f t="shared" si="1"/>
        <v>中桥</v>
      </c>
      <c r="E96" s="21">
        <v>98</v>
      </c>
      <c r="F96" s="184">
        <v>3</v>
      </c>
      <c r="G96" s="20">
        <v>6</v>
      </c>
      <c r="H96" s="20" t="s">
        <v>216</v>
      </c>
      <c r="I96" s="52">
        <v>18</v>
      </c>
    </row>
    <row r="97" spans="1:9" ht="26" x14ac:dyDescent="0.25">
      <c r="A97" s="17">
        <v>90</v>
      </c>
      <c r="B97" s="182" t="s">
        <v>1671</v>
      </c>
      <c r="C97" s="199">
        <v>190.8</v>
      </c>
      <c r="D97" s="20" t="str">
        <f t="shared" si="1"/>
        <v>中桥</v>
      </c>
      <c r="E97" s="21">
        <v>98</v>
      </c>
      <c r="F97" s="184">
        <v>3</v>
      </c>
      <c r="G97" s="20">
        <v>6</v>
      </c>
      <c r="H97" s="20" t="s">
        <v>216</v>
      </c>
      <c r="I97" s="52">
        <v>18</v>
      </c>
    </row>
    <row r="98" spans="1:9" x14ac:dyDescent="0.25">
      <c r="A98" s="17">
        <v>91</v>
      </c>
      <c r="B98" s="192" t="s">
        <v>465</v>
      </c>
      <c r="C98" s="183">
        <v>73689</v>
      </c>
      <c r="D98" s="20" t="str">
        <f t="shared" si="1"/>
        <v>中桥</v>
      </c>
      <c r="E98" s="21">
        <v>98</v>
      </c>
      <c r="F98" s="184">
        <v>3</v>
      </c>
      <c r="G98" s="20">
        <v>10</v>
      </c>
      <c r="H98" s="20" t="s">
        <v>216</v>
      </c>
      <c r="I98" s="52">
        <v>22</v>
      </c>
    </row>
    <row r="99" spans="1:9" ht="26" x14ac:dyDescent="0.25">
      <c r="A99" s="17">
        <v>92</v>
      </c>
      <c r="B99" s="182" t="s">
        <v>1672</v>
      </c>
      <c r="C99" s="194">
        <v>640</v>
      </c>
      <c r="D99" s="20" t="str">
        <f t="shared" si="1"/>
        <v>中桥</v>
      </c>
      <c r="E99" s="21">
        <v>87</v>
      </c>
      <c r="F99" s="184">
        <v>4</v>
      </c>
      <c r="G99" s="20">
        <v>12</v>
      </c>
      <c r="H99" s="20" t="s">
        <v>216</v>
      </c>
      <c r="I99" s="52">
        <v>28</v>
      </c>
    </row>
    <row r="100" spans="1:9" ht="26" x14ac:dyDescent="0.25">
      <c r="A100" s="17">
        <v>93</v>
      </c>
      <c r="B100" s="182" t="s">
        <v>1673</v>
      </c>
      <c r="C100" s="200">
        <v>3548</v>
      </c>
      <c r="D100" s="20" t="str">
        <f t="shared" si="1"/>
        <v>中桥</v>
      </c>
      <c r="E100" s="21">
        <v>45</v>
      </c>
      <c r="F100" s="184">
        <v>3</v>
      </c>
      <c r="G100" s="20">
        <v>4</v>
      </c>
      <c r="H100" s="20" t="s">
        <v>216</v>
      </c>
      <c r="I100" s="52">
        <v>11</v>
      </c>
    </row>
    <row r="101" spans="1:9" x14ac:dyDescent="0.25">
      <c r="A101" s="17">
        <v>96</v>
      </c>
      <c r="B101" s="192" t="s">
        <v>465</v>
      </c>
      <c r="C101" s="183">
        <v>34672</v>
      </c>
      <c r="D101" s="20" t="str">
        <f t="shared" si="1"/>
        <v>中桥</v>
      </c>
      <c r="E101" s="21">
        <v>27</v>
      </c>
      <c r="F101" s="184">
        <v>1</v>
      </c>
      <c r="G101" s="20">
        <v>0</v>
      </c>
      <c r="H101" s="20" t="s">
        <v>216</v>
      </c>
      <c r="I101" s="52">
        <v>40</v>
      </c>
    </row>
    <row r="102" spans="1:9" x14ac:dyDescent="0.25">
      <c r="A102" s="17">
        <v>98</v>
      </c>
      <c r="B102" s="192" t="s">
        <v>465</v>
      </c>
      <c r="C102" s="183">
        <v>75490</v>
      </c>
      <c r="D102" s="20" t="str">
        <f t="shared" si="1"/>
        <v>中桥</v>
      </c>
      <c r="E102" s="21">
        <v>27</v>
      </c>
      <c r="F102" s="184">
        <v>1</v>
      </c>
      <c r="G102" s="20">
        <v>0</v>
      </c>
      <c r="H102" s="20" t="s">
        <v>216</v>
      </c>
      <c r="I102" s="52">
        <v>44</v>
      </c>
    </row>
    <row r="103" spans="1:9" ht="39" x14ac:dyDescent="0.25">
      <c r="A103" s="17">
        <v>99</v>
      </c>
      <c r="B103" s="182" t="s">
        <v>1674</v>
      </c>
      <c r="C103" s="201">
        <v>2896</v>
      </c>
      <c r="D103" s="20" t="str">
        <f t="shared" si="1"/>
        <v>中桥</v>
      </c>
      <c r="E103" s="21">
        <v>45</v>
      </c>
      <c r="F103" s="184">
        <v>3</v>
      </c>
      <c r="G103" s="20">
        <v>4</v>
      </c>
      <c r="H103" s="20" t="s">
        <v>216</v>
      </c>
      <c r="I103" s="52">
        <v>10</v>
      </c>
    </row>
    <row r="104" spans="1:9" ht="39" x14ac:dyDescent="0.25">
      <c r="A104" s="17">
        <v>100</v>
      </c>
      <c r="B104" s="182" t="s">
        <v>1675</v>
      </c>
      <c r="C104" s="201">
        <v>3843</v>
      </c>
      <c r="D104" s="20" t="str">
        <f t="shared" si="1"/>
        <v>中桥</v>
      </c>
      <c r="E104" s="21">
        <v>45</v>
      </c>
      <c r="F104" s="184">
        <v>3</v>
      </c>
      <c r="G104" s="20">
        <v>4</v>
      </c>
      <c r="H104" s="20" t="s">
        <v>216</v>
      </c>
      <c r="I104" s="52">
        <v>8</v>
      </c>
    </row>
    <row r="105" spans="1:9" ht="15" x14ac:dyDescent="0.25">
      <c r="A105" s="30"/>
      <c r="B105" s="31">
        <f>COUNTIF($D$3:$D$102,D105)</f>
        <v>40</v>
      </c>
      <c r="C105" s="32" t="s">
        <v>1384</v>
      </c>
      <c r="D105" s="33" t="s">
        <v>215</v>
      </c>
      <c r="E105" s="34">
        <f>SUMIF($D$3:$D$102,"中桥",$E$3:$E$102)</f>
        <v>2412</v>
      </c>
      <c r="F105" s="34">
        <f>SUMIF($D$3:$D$102,"中桥",$F$3:$F$102)</f>
        <v>123</v>
      </c>
      <c r="G105" s="34">
        <f>SUMIF($D$3:$D$102,"中桥",$G$3:$G$102)</f>
        <v>390</v>
      </c>
      <c r="H105" s="32"/>
      <c r="I105" s="53">
        <f>SUMIF($D$3:$D$102,"中桥",$I$3:$I$102)</f>
        <v>1159</v>
      </c>
    </row>
    <row r="106" spans="1:9" x14ac:dyDescent="0.25">
      <c r="A106" s="45"/>
      <c r="B106" s="46" t="s">
        <v>1383</v>
      </c>
      <c r="C106" s="46"/>
      <c r="D106" s="46"/>
      <c r="E106" s="47">
        <f t="shared" ref="E106:G106" si="2">SUM(E103:E105)</f>
        <v>2502</v>
      </c>
      <c r="F106" s="48">
        <f t="shared" si="2"/>
        <v>129</v>
      </c>
      <c r="G106" s="49">
        <f t="shared" si="2"/>
        <v>398</v>
      </c>
      <c r="H106" s="48"/>
      <c r="I106" s="56">
        <f>SUM(I103:I105)</f>
        <v>1177</v>
      </c>
    </row>
  </sheetData>
  <sortState xmlns:xlrd2="http://schemas.microsoft.com/office/spreadsheetml/2017/richdata2" ref="A3:I106">
    <sortCondition ref="D3"/>
  </sortState>
  <phoneticPr fontId="45"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J33"/>
  <sheetViews>
    <sheetView tabSelected="1" workbookViewId="0">
      <selection sqref="A1:J1"/>
    </sheetView>
  </sheetViews>
  <sheetFormatPr defaultColWidth="9" defaultRowHeight="14" x14ac:dyDescent="0.25"/>
  <cols>
    <col min="1" max="2" width="8.36328125" style="1" customWidth="1"/>
    <col min="3" max="3" width="11.453125" style="1" customWidth="1"/>
    <col min="4" max="4" width="12.7265625" style="1" customWidth="1"/>
    <col min="5" max="5" width="23.7265625" style="1" customWidth="1"/>
    <col min="6" max="6" width="32.26953125" style="1" customWidth="1"/>
    <col min="7" max="7" width="24.26953125" style="1" customWidth="1"/>
    <col min="8" max="8" width="9.36328125" style="2" customWidth="1"/>
    <col min="9" max="16384" width="9" style="1"/>
  </cols>
  <sheetData>
    <row r="1" spans="1:10" ht="17.5" x14ac:dyDescent="0.25">
      <c r="A1" s="445" t="s">
        <v>2033</v>
      </c>
      <c r="B1" s="443"/>
      <c r="C1" s="443"/>
      <c r="D1" s="443"/>
      <c r="E1" s="443"/>
      <c r="F1" s="443"/>
      <c r="G1" s="443"/>
      <c r="H1" s="443"/>
      <c r="I1" s="443"/>
      <c r="J1" s="443"/>
    </row>
    <row r="2" spans="1:10" ht="28" x14ac:dyDescent="0.25">
      <c r="A2" s="3" t="s">
        <v>0</v>
      </c>
      <c r="B2" s="3" t="s">
        <v>1</v>
      </c>
      <c r="C2" s="3" t="s">
        <v>2</v>
      </c>
      <c r="D2" s="3" t="s">
        <v>3</v>
      </c>
      <c r="E2" s="3" t="s">
        <v>4</v>
      </c>
      <c r="F2" s="4" t="s">
        <v>5</v>
      </c>
      <c r="G2" s="4" t="s">
        <v>6</v>
      </c>
      <c r="H2" s="3" t="s">
        <v>7</v>
      </c>
      <c r="I2" s="349" t="s">
        <v>8</v>
      </c>
      <c r="J2" s="349"/>
    </row>
    <row r="3" spans="1:10" ht="42" x14ac:dyDescent="0.25">
      <c r="A3" s="348" t="s">
        <v>9</v>
      </c>
      <c r="B3" s="348" t="s">
        <v>10</v>
      </c>
      <c r="C3" s="348" t="s">
        <v>1017</v>
      </c>
      <c r="D3" s="3" t="s">
        <v>1018</v>
      </c>
      <c r="E3" s="5" t="s">
        <v>1019</v>
      </c>
      <c r="F3" s="4" t="s">
        <v>1020</v>
      </c>
      <c r="G3" s="6" t="s">
        <v>2021</v>
      </c>
      <c r="H3" s="348" t="s">
        <v>2022</v>
      </c>
      <c r="I3" s="349"/>
      <c r="J3" s="349"/>
    </row>
    <row r="4" spans="1:10" ht="42" x14ac:dyDescent="0.25">
      <c r="A4" s="348"/>
      <c r="B4" s="348"/>
      <c r="C4" s="348"/>
      <c r="D4" s="3" t="s">
        <v>1022</v>
      </c>
      <c r="E4" s="5" t="s">
        <v>52</v>
      </c>
      <c r="F4" s="4" t="s">
        <v>1023</v>
      </c>
      <c r="G4" s="6" t="s">
        <v>2021</v>
      </c>
      <c r="H4" s="348"/>
      <c r="I4" s="349"/>
      <c r="J4" s="349"/>
    </row>
    <row r="5" spans="1:10" ht="42" x14ac:dyDescent="0.25">
      <c r="A5" s="348"/>
      <c r="B5" s="348"/>
      <c r="C5" s="348"/>
      <c r="D5" s="3" t="s">
        <v>12</v>
      </c>
      <c r="E5" s="5" t="s">
        <v>13</v>
      </c>
      <c r="F5" s="4" t="s">
        <v>14</v>
      </c>
      <c r="G5" s="6" t="s">
        <v>2021</v>
      </c>
      <c r="H5" s="348"/>
      <c r="I5" s="349"/>
      <c r="J5" s="349"/>
    </row>
    <row r="6" spans="1:10" ht="42" x14ac:dyDescent="0.25">
      <c r="A6" s="348"/>
      <c r="B6" s="348" t="s">
        <v>17</v>
      </c>
      <c r="C6" s="348" t="s">
        <v>18</v>
      </c>
      <c r="D6" s="3" t="s">
        <v>19</v>
      </c>
      <c r="E6" s="5" t="s">
        <v>20</v>
      </c>
      <c r="F6" s="4" t="s">
        <v>14</v>
      </c>
      <c r="G6" s="6" t="s">
        <v>2021</v>
      </c>
      <c r="H6" s="348" t="s">
        <v>2022</v>
      </c>
      <c r="I6" s="349"/>
      <c r="J6" s="349"/>
    </row>
    <row r="7" spans="1:10" ht="42" x14ac:dyDescent="0.25">
      <c r="A7" s="348"/>
      <c r="B7" s="348"/>
      <c r="C7" s="348"/>
      <c r="D7" s="3" t="s">
        <v>21</v>
      </c>
      <c r="E7" s="5" t="s">
        <v>22</v>
      </c>
      <c r="F7" s="4" t="s">
        <v>14</v>
      </c>
      <c r="G7" s="6" t="s">
        <v>2021</v>
      </c>
      <c r="H7" s="348"/>
      <c r="I7" s="349"/>
      <c r="J7" s="349"/>
    </row>
    <row r="8" spans="1:10" ht="42" x14ac:dyDescent="0.25">
      <c r="A8" s="348" t="s">
        <v>37</v>
      </c>
      <c r="B8" s="7" t="s">
        <v>38</v>
      </c>
      <c r="C8" s="3" t="s">
        <v>2023</v>
      </c>
      <c r="D8" s="3" t="s">
        <v>40</v>
      </c>
      <c r="E8" s="5" t="s">
        <v>41</v>
      </c>
      <c r="F8" s="4" t="s">
        <v>2024</v>
      </c>
      <c r="G8" s="6" t="s">
        <v>2021</v>
      </c>
      <c r="H8" s="3" t="s">
        <v>2028</v>
      </c>
      <c r="I8" s="349"/>
      <c r="J8" s="349"/>
    </row>
    <row r="9" spans="1:10" ht="42" x14ac:dyDescent="0.25">
      <c r="A9" s="348"/>
      <c r="B9" s="348" t="s">
        <v>44</v>
      </c>
      <c r="C9" s="348" t="s">
        <v>45</v>
      </c>
      <c r="D9" s="3" t="s">
        <v>46</v>
      </c>
      <c r="E9" s="5" t="s">
        <v>47</v>
      </c>
      <c r="F9" s="4" t="s">
        <v>48</v>
      </c>
      <c r="G9" s="6" t="s">
        <v>2021</v>
      </c>
      <c r="H9" s="353" t="s">
        <v>2029</v>
      </c>
      <c r="I9" s="349" t="s">
        <v>8</v>
      </c>
      <c r="J9" s="349" t="s">
        <v>50</v>
      </c>
    </row>
    <row r="10" spans="1:10" ht="84" x14ac:dyDescent="0.25">
      <c r="A10" s="348"/>
      <c r="B10" s="348"/>
      <c r="C10" s="348"/>
      <c r="D10" s="3" t="s">
        <v>51</v>
      </c>
      <c r="E10" s="5" t="s">
        <v>52</v>
      </c>
      <c r="F10" s="4" t="s">
        <v>53</v>
      </c>
      <c r="G10" s="6" t="s">
        <v>2021</v>
      </c>
      <c r="H10" s="353"/>
      <c r="I10" s="349"/>
      <c r="J10" s="349"/>
    </row>
    <row r="11" spans="1:10" ht="28" x14ac:dyDescent="0.25">
      <c r="A11" s="348"/>
      <c r="B11" s="348"/>
      <c r="C11" s="348"/>
      <c r="D11" s="3" t="s">
        <v>54</v>
      </c>
      <c r="E11" s="5" t="s">
        <v>55</v>
      </c>
      <c r="F11" s="4" t="s">
        <v>2024</v>
      </c>
      <c r="G11" s="6" t="s">
        <v>56</v>
      </c>
      <c r="H11" s="353"/>
      <c r="I11" s="349"/>
      <c r="J11" s="349"/>
    </row>
    <row r="12" spans="1:10" ht="42" x14ac:dyDescent="0.25">
      <c r="A12" s="348"/>
      <c r="B12" s="348"/>
      <c r="C12" s="348"/>
      <c r="D12" s="3" t="s">
        <v>57</v>
      </c>
      <c r="E12" s="5" t="s">
        <v>47</v>
      </c>
      <c r="F12" s="4" t="s">
        <v>2026</v>
      </c>
      <c r="G12" s="6" t="s">
        <v>2021</v>
      </c>
      <c r="H12" s="353"/>
      <c r="I12" s="349"/>
      <c r="J12" s="349"/>
    </row>
    <row r="13" spans="1:10" ht="42" x14ac:dyDescent="0.25">
      <c r="A13" s="348"/>
      <c r="B13" s="348"/>
      <c r="C13" s="348"/>
      <c r="D13" s="3" t="s">
        <v>59</v>
      </c>
      <c r="E13" s="5" t="s">
        <v>47</v>
      </c>
      <c r="F13" s="4" t="s">
        <v>2024</v>
      </c>
      <c r="G13" s="6" t="s">
        <v>2021</v>
      </c>
      <c r="H13" s="353"/>
      <c r="I13" s="349"/>
      <c r="J13" s="349"/>
    </row>
    <row r="14" spans="1:10" ht="42" x14ac:dyDescent="0.25">
      <c r="A14" s="348"/>
      <c r="B14" s="348"/>
      <c r="C14" s="348"/>
      <c r="D14" s="3" t="s">
        <v>60</v>
      </c>
      <c r="E14" s="5" t="s">
        <v>61</v>
      </c>
      <c r="F14" s="4" t="s">
        <v>14</v>
      </c>
      <c r="G14" s="6" t="s">
        <v>2021</v>
      </c>
      <c r="H14" s="353"/>
      <c r="I14" s="349"/>
      <c r="J14" s="349"/>
    </row>
    <row r="15" spans="1:10" ht="42" x14ac:dyDescent="0.25">
      <c r="A15" s="348"/>
      <c r="B15" s="348"/>
      <c r="C15" s="348"/>
      <c r="D15" s="3" t="s">
        <v>62</v>
      </c>
      <c r="E15" s="5" t="s">
        <v>63</v>
      </c>
      <c r="F15" s="4" t="s">
        <v>2024</v>
      </c>
      <c r="G15" s="6" t="s">
        <v>2021</v>
      </c>
      <c r="H15" s="353"/>
      <c r="I15" s="349"/>
      <c r="J15" s="349"/>
    </row>
    <row r="16" spans="1:10" ht="42" x14ac:dyDescent="0.25">
      <c r="A16" s="348"/>
      <c r="B16" s="348"/>
      <c r="C16" s="348"/>
      <c r="D16" s="348" t="s">
        <v>64</v>
      </c>
      <c r="E16" s="5" t="s">
        <v>65</v>
      </c>
      <c r="F16" s="4" t="s">
        <v>2024</v>
      </c>
      <c r="G16" s="6" t="s">
        <v>2021</v>
      </c>
      <c r="H16" s="353"/>
      <c r="I16" s="349"/>
      <c r="J16" s="349"/>
    </row>
    <row r="17" spans="1:10" ht="42" x14ac:dyDescent="0.25">
      <c r="A17" s="348"/>
      <c r="B17" s="348"/>
      <c r="C17" s="348"/>
      <c r="D17" s="348"/>
      <c r="E17" s="5" t="s">
        <v>66</v>
      </c>
      <c r="F17" s="4" t="s">
        <v>2024</v>
      </c>
      <c r="G17" s="6" t="s">
        <v>2021</v>
      </c>
      <c r="H17" s="353"/>
      <c r="I17" s="349"/>
      <c r="J17" s="349"/>
    </row>
    <row r="18" spans="1:10" ht="42" x14ac:dyDescent="0.25">
      <c r="A18" s="348"/>
      <c r="B18" s="348"/>
      <c r="C18" s="348"/>
      <c r="D18" s="3" t="s">
        <v>40</v>
      </c>
      <c r="E18" s="5" t="s">
        <v>47</v>
      </c>
      <c r="F18" s="4" t="s">
        <v>67</v>
      </c>
      <c r="G18" s="6" t="s">
        <v>2021</v>
      </c>
      <c r="H18" s="353"/>
      <c r="I18" s="349"/>
      <c r="J18" s="349"/>
    </row>
    <row r="19" spans="1:10" ht="42" x14ac:dyDescent="0.25">
      <c r="A19" s="348"/>
      <c r="B19" s="348"/>
      <c r="C19" s="348"/>
      <c r="D19" s="3" t="s">
        <v>68</v>
      </c>
      <c r="E19" s="5" t="s">
        <v>69</v>
      </c>
      <c r="F19" s="4" t="s">
        <v>70</v>
      </c>
      <c r="G19" s="6" t="s">
        <v>2021</v>
      </c>
      <c r="H19" s="353"/>
      <c r="I19" s="349"/>
      <c r="J19" s="349"/>
    </row>
    <row r="20" spans="1:10" ht="42" x14ac:dyDescent="0.25">
      <c r="A20" s="348" t="s">
        <v>84</v>
      </c>
      <c r="B20" s="348" t="s">
        <v>85</v>
      </c>
      <c r="C20" s="348" t="s">
        <v>86</v>
      </c>
      <c r="D20" s="5" t="s">
        <v>87</v>
      </c>
      <c r="E20" s="5" t="s">
        <v>88</v>
      </c>
      <c r="F20" s="4" t="s">
        <v>89</v>
      </c>
      <c r="G20" s="6" t="s">
        <v>2021</v>
      </c>
      <c r="H20" s="348" t="s">
        <v>2030</v>
      </c>
      <c r="I20" s="349"/>
      <c r="J20" s="349"/>
    </row>
    <row r="21" spans="1:10" ht="42" x14ac:dyDescent="0.25">
      <c r="A21" s="348"/>
      <c r="B21" s="348"/>
      <c r="C21" s="348"/>
      <c r="D21" s="5" t="s">
        <v>91</v>
      </c>
      <c r="E21" s="5" t="s">
        <v>92</v>
      </c>
      <c r="F21" s="4" t="s">
        <v>93</v>
      </c>
      <c r="G21" s="6" t="s">
        <v>2021</v>
      </c>
      <c r="H21" s="348"/>
      <c r="I21" s="349"/>
      <c r="J21" s="349"/>
    </row>
    <row r="22" spans="1:10" ht="42" x14ac:dyDescent="0.25">
      <c r="A22" s="348"/>
      <c r="B22" s="348"/>
      <c r="C22" s="348"/>
      <c r="D22" s="5" t="s">
        <v>94</v>
      </c>
      <c r="E22" s="5" t="s">
        <v>95</v>
      </c>
      <c r="F22" s="4" t="s">
        <v>96</v>
      </c>
      <c r="G22" s="6" t="s">
        <v>2021</v>
      </c>
      <c r="H22" s="348"/>
      <c r="I22" s="349"/>
      <c r="J22" s="349"/>
    </row>
    <row r="23" spans="1:10" ht="42" x14ac:dyDescent="0.25">
      <c r="A23" s="348"/>
      <c r="B23" s="348"/>
      <c r="C23" s="348"/>
      <c r="D23" s="5" t="s">
        <v>97</v>
      </c>
      <c r="E23" s="5" t="s">
        <v>95</v>
      </c>
      <c r="F23" s="4" t="s">
        <v>98</v>
      </c>
      <c r="G23" s="6" t="s">
        <v>2021</v>
      </c>
      <c r="H23" s="348"/>
      <c r="I23" s="349"/>
      <c r="J23" s="349"/>
    </row>
    <row r="24" spans="1:10" ht="42" x14ac:dyDescent="0.25">
      <c r="A24" s="348"/>
      <c r="B24" s="348" t="s">
        <v>99</v>
      </c>
      <c r="C24" s="348"/>
      <c r="D24" s="5" t="s">
        <v>100</v>
      </c>
      <c r="E24" s="5" t="s">
        <v>101</v>
      </c>
      <c r="F24" s="4" t="s">
        <v>102</v>
      </c>
      <c r="G24" s="6" t="s">
        <v>2021</v>
      </c>
      <c r="H24" s="348" t="s">
        <v>2029</v>
      </c>
      <c r="I24" s="349"/>
      <c r="J24" s="349"/>
    </row>
    <row r="25" spans="1:10" ht="42" x14ac:dyDescent="0.25">
      <c r="A25" s="348"/>
      <c r="B25" s="348"/>
      <c r="C25" s="348"/>
      <c r="D25" s="5" t="s">
        <v>104</v>
      </c>
      <c r="E25" s="5" t="s">
        <v>101</v>
      </c>
      <c r="F25" s="4" t="s">
        <v>105</v>
      </c>
      <c r="G25" s="6" t="s">
        <v>2021</v>
      </c>
      <c r="H25" s="348"/>
      <c r="I25" s="349"/>
      <c r="J25" s="349"/>
    </row>
    <row r="26" spans="1:10" ht="42" x14ac:dyDescent="0.25">
      <c r="A26" s="348"/>
      <c r="B26" s="348" t="s">
        <v>106</v>
      </c>
      <c r="C26" s="348"/>
      <c r="D26" s="5" t="s">
        <v>107</v>
      </c>
      <c r="E26" s="5" t="s">
        <v>108</v>
      </c>
      <c r="F26" s="4" t="s">
        <v>96</v>
      </c>
      <c r="G26" s="6" t="s">
        <v>2021</v>
      </c>
      <c r="H26" s="348" t="s">
        <v>2029</v>
      </c>
      <c r="I26" s="349"/>
      <c r="J26" s="349"/>
    </row>
    <row r="27" spans="1:10" ht="42" x14ac:dyDescent="0.25">
      <c r="A27" s="348"/>
      <c r="B27" s="348"/>
      <c r="C27" s="348"/>
      <c r="D27" s="5" t="s">
        <v>109</v>
      </c>
      <c r="E27" s="5" t="s">
        <v>108</v>
      </c>
      <c r="F27" s="4" t="s">
        <v>110</v>
      </c>
      <c r="G27" s="6" t="s">
        <v>2021</v>
      </c>
      <c r="H27" s="348"/>
      <c r="I27" s="349"/>
      <c r="J27" s="349"/>
    </row>
    <row r="28" spans="1:10" ht="42" x14ac:dyDescent="0.25">
      <c r="A28" s="348"/>
      <c r="B28" s="348"/>
      <c r="C28" s="348"/>
      <c r="D28" s="5" t="s">
        <v>111</v>
      </c>
      <c r="E28" s="5" t="s">
        <v>112</v>
      </c>
      <c r="F28" s="4" t="s">
        <v>14</v>
      </c>
      <c r="G28" s="6" t="s">
        <v>2021</v>
      </c>
      <c r="H28" s="348"/>
      <c r="I28" s="349"/>
      <c r="J28" s="349"/>
    </row>
    <row r="29" spans="1:10" ht="42" x14ac:dyDescent="0.25">
      <c r="A29" s="348"/>
      <c r="B29" s="348"/>
      <c r="C29" s="348"/>
      <c r="D29" s="5" t="s">
        <v>113</v>
      </c>
      <c r="E29" s="5" t="s">
        <v>108</v>
      </c>
      <c r="F29" s="4" t="s">
        <v>14</v>
      </c>
      <c r="G29" s="6" t="s">
        <v>2021</v>
      </c>
      <c r="H29" s="348"/>
      <c r="I29" s="349"/>
      <c r="J29" s="349"/>
    </row>
    <row r="30" spans="1:10" ht="42" x14ac:dyDescent="0.25">
      <c r="A30" s="348"/>
      <c r="B30" s="348"/>
      <c r="C30" s="348"/>
      <c r="D30" s="5" t="s">
        <v>114</v>
      </c>
      <c r="E30" s="5" t="s">
        <v>115</v>
      </c>
      <c r="F30" s="4" t="s">
        <v>27</v>
      </c>
      <c r="G30" s="6" t="s">
        <v>2021</v>
      </c>
      <c r="H30" s="348"/>
      <c r="I30" s="349"/>
      <c r="J30" s="349"/>
    </row>
    <row r="31" spans="1:10" ht="42" x14ac:dyDescent="0.25">
      <c r="A31" s="348"/>
      <c r="B31" s="348"/>
      <c r="C31" s="348"/>
      <c r="D31" s="5" t="s">
        <v>116</v>
      </c>
      <c r="E31" s="5" t="s">
        <v>108</v>
      </c>
      <c r="F31" s="4" t="s">
        <v>14</v>
      </c>
      <c r="G31" s="6" t="s">
        <v>2021</v>
      </c>
      <c r="H31" s="348"/>
      <c r="I31" s="349"/>
      <c r="J31" s="349"/>
    </row>
    <row r="32" spans="1:10" x14ac:dyDescent="0.25">
      <c r="A32" s="349" t="s">
        <v>200</v>
      </c>
      <c r="B32" s="349"/>
      <c r="C32" s="349"/>
      <c r="D32" s="349"/>
      <c r="E32" s="349"/>
      <c r="F32" s="349"/>
      <c r="G32" s="349"/>
      <c r="H32" s="349"/>
      <c r="I32" s="349"/>
      <c r="J32" s="349"/>
    </row>
    <row r="33" spans="1:10" x14ac:dyDescent="0.25">
      <c r="A33" s="401" t="s">
        <v>202</v>
      </c>
      <c r="B33" s="401"/>
      <c r="C33" s="401"/>
      <c r="D33" s="401"/>
      <c r="E33" s="401"/>
      <c r="F33" s="401"/>
      <c r="G33" s="401"/>
      <c r="H33" s="401"/>
      <c r="I33" s="401"/>
      <c r="J33" s="401"/>
    </row>
  </sheetData>
  <mergeCells count="32">
    <mergeCell ref="I9:I19"/>
    <mergeCell ref="J9:J19"/>
    <mergeCell ref="I3:J5"/>
    <mergeCell ref="I6:J7"/>
    <mergeCell ref="I26:J31"/>
    <mergeCell ref="I24:J25"/>
    <mergeCell ref="I20:J23"/>
    <mergeCell ref="C9:C19"/>
    <mergeCell ref="C20:C31"/>
    <mergeCell ref="D16:D17"/>
    <mergeCell ref="H3:H5"/>
    <mergeCell ref="H6:H7"/>
    <mergeCell ref="H9:H19"/>
    <mergeCell ref="H20:H23"/>
    <mergeCell ref="H24:H25"/>
    <mergeCell ref="H26:H31"/>
    <mergeCell ref="A1:J1"/>
    <mergeCell ref="I2:J2"/>
    <mergeCell ref="I8:J8"/>
    <mergeCell ref="A32:J32"/>
    <mergeCell ref="A33:J33"/>
    <mergeCell ref="A3:A7"/>
    <mergeCell ref="A8:A19"/>
    <mergeCell ref="A20:A31"/>
    <mergeCell ref="B3:B5"/>
    <mergeCell ref="B6:B7"/>
    <mergeCell ref="B9:B19"/>
    <mergeCell ref="B20:B23"/>
    <mergeCell ref="B24:B25"/>
    <mergeCell ref="B26:B31"/>
    <mergeCell ref="C3:C5"/>
    <mergeCell ref="C6:C7"/>
  </mergeCells>
  <phoneticPr fontId="45" type="noConversion"/>
  <pageMargins left="0.74803149606299202" right="0.74803149606299202" top="0.98425196850393704" bottom="0.55118110236220497" header="0.511811023622047" footer="0.511811023622047"/>
  <pageSetup paperSize="9" scale="85"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33"/>
  <sheetViews>
    <sheetView workbookViewId="0">
      <selection activeCell="F8" sqref="F8"/>
    </sheetView>
  </sheetViews>
  <sheetFormatPr defaultColWidth="9" defaultRowHeight="14" x14ac:dyDescent="0.25"/>
  <cols>
    <col min="1" max="2" width="8.36328125" style="9" customWidth="1"/>
    <col min="3" max="3" width="11.453125" style="9" customWidth="1"/>
    <col min="4" max="4" width="12.7265625" style="9" customWidth="1"/>
    <col min="5" max="5" width="23.7265625" style="9" customWidth="1"/>
    <col min="6" max="6" width="32.26953125" style="9" customWidth="1"/>
    <col min="7" max="7" width="26" style="9" customWidth="1"/>
    <col min="8" max="8" width="9.36328125" style="10" customWidth="1"/>
    <col min="9" max="16384" width="9" style="9"/>
  </cols>
  <sheetData>
    <row r="1" spans="1:10" ht="17.5" x14ac:dyDescent="0.25">
      <c r="A1" s="457" t="s">
        <v>2047</v>
      </c>
      <c r="B1" s="442"/>
      <c r="C1" s="442"/>
      <c r="D1" s="442"/>
      <c r="E1" s="442"/>
      <c r="F1" s="442"/>
      <c r="G1" s="442"/>
      <c r="H1" s="442"/>
      <c r="I1" s="442"/>
      <c r="J1" s="442"/>
    </row>
    <row r="2" spans="1:10" ht="28" x14ac:dyDescent="0.25">
      <c r="A2" s="3" t="s">
        <v>0</v>
      </c>
      <c r="B2" s="3" t="s">
        <v>1</v>
      </c>
      <c r="C2" s="3" t="s">
        <v>2</v>
      </c>
      <c r="D2" s="3" t="s">
        <v>3</v>
      </c>
      <c r="E2" s="3" t="s">
        <v>4</v>
      </c>
      <c r="F2" s="4" t="s">
        <v>5</v>
      </c>
      <c r="G2" s="4" t="s">
        <v>6</v>
      </c>
      <c r="H2" s="3" t="s">
        <v>7</v>
      </c>
      <c r="I2" s="349" t="s">
        <v>8</v>
      </c>
      <c r="J2" s="349"/>
    </row>
    <row r="3" spans="1:10" ht="42" x14ac:dyDescent="0.25">
      <c r="A3" s="348" t="s">
        <v>9</v>
      </c>
      <c r="B3" s="348" t="s">
        <v>10</v>
      </c>
      <c r="C3" s="348" t="s">
        <v>1017</v>
      </c>
      <c r="D3" s="3" t="s">
        <v>1018</v>
      </c>
      <c r="E3" s="5" t="s">
        <v>1019</v>
      </c>
      <c r="F3" s="4" t="s">
        <v>1020</v>
      </c>
      <c r="G3" s="6" t="s">
        <v>2021</v>
      </c>
      <c r="H3" s="348" t="s">
        <v>2022</v>
      </c>
      <c r="I3" s="349"/>
      <c r="J3" s="349"/>
    </row>
    <row r="4" spans="1:10" ht="42" x14ac:dyDescent="0.25">
      <c r="A4" s="348"/>
      <c r="B4" s="348"/>
      <c r="C4" s="348"/>
      <c r="D4" s="3" t="s">
        <v>1022</v>
      </c>
      <c r="E4" s="5" t="s">
        <v>52</v>
      </c>
      <c r="F4" s="4" t="s">
        <v>1023</v>
      </c>
      <c r="G4" s="6" t="s">
        <v>2021</v>
      </c>
      <c r="H4" s="348"/>
      <c r="I4" s="349"/>
      <c r="J4" s="349"/>
    </row>
    <row r="5" spans="1:10" ht="28" x14ac:dyDescent="0.25">
      <c r="A5" s="348"/>
      <c r="B5" s="348"/>
      <c r="C5" s="348"/>
      <c r="D5" s="3" t="s">
        <v>12</v>
      </c>
      <c r="E5" s="5" t="s">
        <v>13</v>
      </c>
      <c r="F5" s="4" t="s">
        <v>14</v>
      </c>
      <c r="G5" s="6" t="s">
        <v>2021</v>
      </c>
      <c r="H5" s="348"/>
      <c r="I5" s="349"/>
      <c r="J5" s="349"/>
    </row>
    <row r="6" spans="1:10" ht="28" x14ac:dyDescent="0.25">
      <c r="A6" s="348"/>
      <c r="B6" s="348" t="s">
        <v>17</v>
      </c>
      <c r="C6" s="348" t="s">
        <v>18</v>
      </c>
      <c r="D6" s="3" t="s">
        <v>19</v>
      </c>
      <c r="E6" s="5" t="s">
        <v>20</v>
      </c>
      <c r="F6" s="4" t="s">
        <v>14</v>
      </c>
      <c r="G6" s="6" t="s">
        <v>2021</v>
      </c>
      <c r="H6" s="348" t="s">
        <v>2022</v>
      </c>
      <c r="I6" s="349"/>
      <c r="J6" s="349"/>
    </row>
    <row r="7" spans="1:10" ht="28" x14ac:dyDescent="0.25">
      <c r="A7" s="348"/>
      <c r="B7" s="348"/>
      <c r="C7" s="348"/>
      <c r="D7" s="3" t="s">
        <v>21</v>
      </c>
      <c r="E7" s="5" t="s">
        <v>22</v>
      </c>
      <c r="F7" s="4" t="s">
        <v>14</v>
      </c>
      <c r="G7" s="6" t="s">
        <v>2021</v>
      </c>
      <c r="H7" s="348"/>
      <c r="I7" s="349"/>
      <c r="J7" s="349"/>
    </row>
    <row r="8" spans="1:10" ht="28" x14ac:dyDescent="0.25">
      <c r="A8" s="348" t="s">
        <v>37</v>
      </c>
      <c r="B8" s="7" t="s">
        <v>38</v>
      </c>
      <c r="C8" s="3" t="s">
        <v>2023</v>
      </c>
      <c r="D8" s="3" t="s">
        <v>40</v>
      </c>
      <c r="E8" s="5" t="s">
        <v>41</v>
      </c>
      <c r="F8" s="4" t="s">
        <v>2024</v>
      </c>
      <c r="G8" s="6" t="s">
        <v>2021</v>
      </c>
      <c r="H8" s="3" t="s">
        <v>2025</v>
      </c>
      <c r="I8" s="349"/>
      <c r="J8" s="349"/>
    </row>
    <row r="9" spans="1:10" ht="42" x14ac:dyDescent="0.25">
      <c r="A9" s="348"/>
      <c r="B9" s="348" t="s">
        <v>44</v>
      </c>
      <c r="C9" s="348" t="s">
        <v>45</v>
      </c>
      <c r="D9" s="3" t="s">
        <v>46</v>
      </c>
      <c r="E9" s="5" t="s">
        <v>47</v>
      </c>
      <c r="F9" s="4" t="s">
        <v>48</v>
      </c>
      <c r="G9" s="6" t="s">
        <v>2021</v>
      </c>
      <c r="H9" s="353" t="s">
        <v>2022</v>
      </c>
      <c r="I9" s="349" t="s">
        <v>8</v>
      </c>
      <c r="J9" s="349" t="s">
        <v>50</v>
      </c>
    </row>
    <row r="10" spans="1:10" ht="84" x14ac:dyDescent="0.25">
      <c r="A10" s="348"/>
      <c r="B10" s="348"/>
      <c r="C10" s="348"/>
      <c r="D10" s="3" t="s">
        <v>51</v>
      </c>
      <c r="E10" s="5" t="s">
        <v>52</v>
      </c>
      <c r="F10" s="4" t="s">
        <v>53</v>
      </c>
      <c r="G10" s="6" t="s">
        <v>2021</v>
      </c>
      <c r="H10" s="353"/>
      <c r="I10" s="349"/>
      <c r="J10" s="349"/>
    </row>
    <row r="11" spans="1:10" ht="28" x14ac:dyDescent="0.25">
      <c r="A11" s="348"/>
      <c r="B11" s="348"/>
      <c r="C11" s="348"/>
      <c r="D11" s="3" t="s">
        <v>54</v>
      </c>
      <c r="E11" s="5" t="s">
        <v>55</v>
      </c>
      <c r="F11" s="4" t="s">
        <v>2024</v>
      </c>
      <c r="G11" s="6" t="s">
        <v>56</v>
      </c>
      <c r="H11" s="353"/>
      <c r="I11" s="349"/>
      <c r="J11" s="349"/>
    </row>
    <row r="12" spans="1:10" ht="42" x14ac:dyDescent="0.25">
      <c r="A12" s="348"/>
      <c r="B12" s="348"/>
      <c r="C12" s="348"/>
      <c r="D12" s="3" t="s">
        <v>57</v>
      </c>
      <c r="E12" s="5" t="s">
        <v>47</v>
      </c>
      <c r="F12" s="4" t="s">
        <v>2026</v>
      </c>
      <c r="G12" s="6" t="s">
        <v>2021</v>
      </c>
      <c r="H12" s="353"/>
      <c r="I12" s="349"/>
      <c r="J12" s="349"/>
    </row>
    <row r="13" spans="1:10" ht="28" x14ac:dyDescent="0.25">
      <c r="A13" s="348"/>
      <c r="B13" s="348"/>
      <c r="C13" s="348"/>
      <c r="D13" s="3" t="s">
        <v>59</v>
      </c>
      <c r="E13" s="5" t="s">
        <v>47</v>
      </c>
      <c r="F13" s="4" t="s">
        <v>2024</v>
      </c>
      <c r="G13" s="6" t="s">
        <v>2021</v>
      </c>
      <c r="H13" s="353"/>
      <c r="I13" s="349"/>
      <c r="J13" s="349"/>
    </row>
    <row r="14" spans="1:10" ht="28" x14ac:dyDescent="0.25">
      <c r="A14" s="348"/>
      <c r="B14" s="348"/>
      <c r="C14" s="348"/>
      <c r="D14" s="3" t="s">
        <v>60</v>
      </c>
      <c r="E14" s="5" t="s">
        <v>61</v>
      </c>
      <c r="F14" s="4" t="s">
        <v>14</v>
      </c>
      <c r="G14" s="6" t="s">
        <v>2021</v>
      </c>
      <c r="H14" s="353"/>
      <c r="I14" s="349"/>
      <c r="J14" s="349"/>
    </row>
    <row r="15" spans="1:10" ht="28" x14ac:dyDescent="0.25">
      <c r="A15" s="348"/>
      <c r="B15" s="348"/>
      <c r="C15" s="348"/>
      <c r="D15" s="3" t="s">
        <v>62</v>
      </c>
      <c r="E15" s="5" t="s">
        <v>63</v>
      </c>
      <c r="F15" s="4" t="s">
        <v>2024</v>
      </c>
      <c r="G15" s="6" t="s">
        <v>2021</v>
      </c>
      <c r="H15" s="353"/>
      <c r="I15" s="349"/>
      <c r="J15" s="349"/>
    </row>
    <row r="16" spans="1:10" ht="28" x14ac:dyDescent="0.25">
      <c r="A16" s="348"/>
      <c r="B16" s="348"/>
      <c r="C16" s="348"/>
      <c r="D16" s="348" t="s">
        <v>64</v>
      </c>
      <c r="E16" s="5" t="s">
        <v>65</v>
      </c>
      <c r="F16" s="4" t="s">
        <v>2024</v>
      </c>
      <c r="G16" s="6" t="s">
        <v>2021</v>
      </c>
      <c r="H16" s="353"/>
      <c r="I16" s="349"/>
      <c r="J16" s="349"/>
    </row>
    <row r="17" spans="1:10" ht="28" x14ac:dyDescent="0.25">
      <c r="A17" s="348"/>
      <c r="B17" s="348"/>
      <c r="C17" s="348"/>
      <c r="D17" s="348"/>
      <c r="E17" s="5" t="s">
        <v>66</v>
      </c>
      <c r="F17" s="4" t="s">
        <v>2024</v>
      </c>
      <c r="G17" s="6" t="s">
        <v>2021</v>
      </c>
      <c r="H17" s="353"/>
      <c r="I17" s="349"/>
      <c r="J17" s="349"/>
    </row>
    <row r="18" spans="1:10" ht="42" x14ac:dyDescent="0.25">
      <c r="A18" s="348"/>
      <c r="B18" s="348"/>
      <c r="C18" s="348"/>
      <c r="D18" s="3" t="s">
        <v>40</v>
      </c>
      <c r="E18" s="5" t="s">
        <v>47</v>
      </c>
      <c r="F18" s="4" t="s">
        <v>67</v>
      </c>
      <c r="G18" s="6" t="s">
        <v>2021</v>
      </c>
      <c r="H18" s="353"/>
      <c r="I18" s="349"/>
      <c r="J18" s="349"/>
    </row>
    <row r="19" spans="1:10" ht="28" x14ac:dyDescent="0.25">
      <c r="A19" s="348"/>
      <c r="B19" s="348"/>
      <c r="C19" s="348"/>
      <c r="D19" s="3" t="s">
        <v>68</v>
      </c>
      <c r="E19" s="5" t="s">
        <v>69</v>
      </c>
      <c r="F19" s="4" t="s">
        <v>70</v>
      </c>
      <c r="G19" s="6" t="s">
        <v>2021</v>
      </c>
      <c r="H19" s="353"/>
      <c r="I19" s="349"/>
      <c r="J19" s="349"/>
    </row>
    <row r="20" spans="1:10" ht="28" x14ac:dyDescent="0.25">
      <c r="A20" s="348" t="s">
        <v>84</v>
      </c>
      <c r="B20" s="348" t="s">
        <v>85</v>
      </c>
      <c r="C20" s="348" t="s">
        <v>86</v>
      </c>
      <c r="D20" s="5" t="s">
        <v>87</v>
      </c>
      <c r="E20" s="5" t="s">
        <v>88</v>
      </c>
      <c r="F20" s="4" t="s">
        <v>89</v>
      </c>
      <c r="G20" s="6" t="s">
        <v>2021</v>
      </c>
      <c r="H20" s="348" t="s">
        <v>2027</v>
      </c>
      <c r="I20" s="349"/>
      <c r="J20" s="349"/>
    </row>
    <row r="21" spans="1:10" ht="28" x14ac:dyDescent="0.25">
      <c r="A21" s="348"/>
      <c r="B21" s="348"/>
      <c r="C21" s="348"/>
      <c r="D21" s="5" t="s">
        <v>91</v>
      </c>
      <c r="E21" s="5" t="s">
        <v>92</v>
      </c>
      <c r="F21" s="4" t="s">
        <v>93</v>
      </c>
      <c r="G21" s="6" t="s">
        <v>2021</v>
      </c>
      <c r="H21" s="348"/>
      <c r="I21" s="349"/>
      <c r="J21" s="349"/>
    </row>
    <row r="22" spans="1:10" ht="28" x14ac:dyDescent="0.25">
      <c r="A22" s="348"/>
      <c r="B22" s="348"/>
      <c r="C22" s="348"/>
      <c r="D22" s="5" t="s">
        <v>94</v>
      </c>
      <c r="E22" s="5" t="s">
        <v>95</v>
      </c>
      <c r="F22" s="4" t="s">
        <v>96</v>
      </c>
      <c r="G22" s="6" t="s">
        <v>2021</v>
      </c>
      <c r="H22" s="348"/>
      <c r="I22" s="349"/>
      <c r="J22" s="349"/>
    </row>
    <row r="23" spans="1:10" ht="42" x14ac:dyDescent="0.25">
      <c r="A23" s="348"/>
      <c r="B23" s="348"/>
      <c r="C23" s="348"/>
      <c r="D23" s="5" t="s">
        <v>97</v>
      </c>
      <c r="E23" s="5" t="s">
        <v>95</v>
      </c>
      <c r="F23" s="4" t="s">
        <v>98</v>
      </c>
      <c r="G23" s="6" t="s">
        <v>2021</v>
      </c>
      <c r="H23" s="348"/>
      <c r="I23" s="349"/>
      <c r="J23" s="349"/>
    </row>
    <row r="24" spans="1:10" ht="28" x14ac:dyDescent="0.25">
      <c r="A24" s="348"/>
      <c r="B24" s="348" t="s">
        <v>99</v>
      </c>
      <c r="C24" s="348"/>
      <c r="D24" s="5" t="s">
        <v>100</v>
      </c>
      <c r="E24" s="5" t="s">
        <v>101</v>
      </c>
      <c r="F24" s="4" t="s">
        <v>102</v>
      </c>
      <c r="G24" s="6" t="s">
        <v>2021</v>
      </c>
      <c r="H24" s="348" t="s">
        <v>2022</v>
      </c>
      <c r="I24" s="349"/>
      <c r="J24" s="349"/>
    </row>
    <row r="25" spans="1:10" ht="28" x14ac:dyDescent="0.25">
      <c r="A25" s="348"/>
      <c r="B25" s="348"/>
      <c r="C25" s="348"/>
      <c r="D25" s="5" t="s">
        <v>104</v>
      </c>
      <c r="E25" s="5" t="s">
        <v>101</v>
      </c>
      <c r="F25" s="4" t="s">
        <v>105</v>
      </c>
      <c r="G25" s="6" t="s">
        <v>2021</v>
      </c>
      <c r="H25" s="348"/>
      <c r="I25" s="349"/>
      <c r="J25" s="349"/>
    </row>
    <row r="26" spans="1:10" ht="28" x14ac:dyDescent="0.25">
      <c r="A26" s="348"/>
      <c r="B26" s="348" t="s">
        <v>106</v>
      </c>
      <c r="C26" s="348"/>
      <c r="D26" s="5" t="s">
        <v>107</v>
      </c>
      <c r="E26" s="5" t="s">
        <v>108</v>
      </c>
      <c r="F26" s="4" t="s">
        <v>96</v>
      </c>
      <c r="G26" s="6" t="s">
        <v>2021</v>
      </c>
      <c r="H26" s="348" t="s">
        <v>2022</v>
      </c>
      <c r="I26" s="349"/>
      <c r="J26" s="349"/>
    </row>
    <row r="27" spans="1:10" ht="28" x14ac:dyDescent="0.25">
      <c r="A27" s="348"/>
      <c r="B27" s="348"/>
      <c r="C27" s="348"/>
      <c r="D27" s="5" t="s">
        <v>109</v>
      </c>
      <c r="E27" s="5" t="s">
        <v>108</v>
      </c>
      <c r="F27" s="4" t="s">
        <v>110</v>
      </c>
      <c r="G27" s="6" t="s">
        <v>2021</v>
      </c>
      <c r="H27" s="348"/>
      <c r="I27" s="349"/>
      <c r="J27" s="349"/>
    </row>
    <row r="28" spans="1:10" ht="28" x14ac:dyDescent="0.25">
      <c r="A28" s="348"/>
      <c r="B28" s="348"/>
      <c r="C28" s="348"/>
      <c r="D28" s="5" t="s">
        <v>111</v>
      </c>
      <c r="E28" s="5" t="s">
        <v>112</v>
      </c>
      <c r="F28" s="4" t="s">
        <v>14</v>
      </c>
      <c r="G28" s="6" t="s">
        <v>2021</v>
      </c>
      <c r="H28" s="348"/>
      <c r="I28" s="349"/>
      <c r="J28" s="349"/>
    </row>
    <row r="29" spans="1:10" ht="28" x14ac:dyDescent="0.25">
      <c r="A29" s="348"/>
      <c r="B29" s="348"/>
      <c r="C29" s="348"/>
      <c r="D29" s="5" t="s">
        <v>113</v>
      </c>
      <c r="E29" s="5" t="s">
        <v>108</v>
      </c>
      <c r="F29" s="4" t="s">
        <v>14</v>
      </c>
      <c r="G29" s="6" t="s">
        <v>2021</v>
      </c>
      <c r="H29" s="348"/>
      <c r="I29" s="349"/>
      <c r="J29" s="349"/>
    </row>
    <row r="30" spans="1:10" ht="42" x14ac:dyDescent="0.25">
      <c r="A30" s="348"/>
      <c r="B30" s="348"/>
      <c r="C30" s="348"/>
      <c r="D30" s="5" t="s">
        <v>114</v>
      </c>
      <c r="E30" s="5" t="s">
        <v>115</v>
      </c>
      <c r="F30" s="4" t="s">
        <v>27</v>
      </c>
      <c r="G30" s="6" t="s">
        <v>2021</v>
      </c>
      <c r="H30" s="348"/>
      <c r="I30" s="349"/>
      <c r="J30" s="349"/>
    </row>
    <row r="31" spans="1:10" ht="28" x14ac:dyDescent="0.25">
      <c r="A31" s="348"/>
      <c r="B31" s="348"/>
      <c r="C31" s="348"/>
      <c r="D31" s="5" t="s">
        <v>116</v>
      </c>
      <c r="E31" s="5" t="s">
        <v>108</v>
      </c>
      <c r="F31" s="4" t="s">
        <v>14</v>
      </c>
      <c r="G31" s="6" t="s">
        <v>2021</v>
      </c>
      <c r="H31" s="348"/>
      <c r="I31" s="349"/>
      <c r="J31" s="349"/>
    </row>
    <row r="32" spans="1:10" x14ac:dyDescent="0.25">
      <c r="A32" s="349" t="s">
        <v>200</v>
      </c>
      <c r="B32" s="349"/>
      <c r="C32" s="349"/>
      <c r="D32" s="349"/>
      <c r="E32" s="349"/>
      <c r="F32" s="349"/>
      <c r="G32" s="349"/>
      <c r="H32" s="349"/>
      <c r="I32" s="349"/>
      <c r="J32" s="349"/>
    </row>
    <row r="33" spans="1:10" x14ac:dyDescent="0.25">
      <c r="A33" s="401" t="s">
        <v>202</v>
      </c>
      <c r="B33" s="401"/>
      <c r="C33" s="401"/>
      <c r="D33" s="401"/>
      <c r="E33" s="401"/>
      <c r="F33" s="401"/>
      <c r="G33" s="401"/>
      <c r="H33" s="401"/>
      <c r="I33" s="401"/>
      <c r="J33" s="401"/>
    </row>
  </sheetData>
  <mergeCells count="32">
    <mergeCell ref="I9:I19"/>
    <mergeCell ref="J9:J19"/>
    <mergeCell ref="I24:J25"/>
    <mergeCell ref="I26:J31"/>
    <mergeCell ref="I3:J5"/>
    <mergeCell ref="I6:J7"/>
    <mergeCell ref="I20:J23"/>
    <mergeCell ref="C9:C19"/>
    <mergeCell ref="C20:C31"/>
    <mergeCell ref="D16:D17"/>
    <mergeCell ref="H3:H5"/>
    <mergeCell ref="H6:H7"/>
    <mergeCell ref="H9:H19"/>
    <mergeCell ref="H20:H23"/>
    <mergeCell ref="H24:H25"/>
    <mergeCell ref="H26:H31"/>
    <mergeCell ref="A1:J1"/>
    <mergeCell ref="I2:J2"/>
    <mergeCell ref="I8:J8"/>
    <mergeCell ref="A32:J32"/>
    <mergeCell ref="A33:J33"/>
    <mergeCell ref="A3:A7"/>
    <mergeCell ref="A8:A19"/>
    <mergeCell ref="A20:A31"/>
    <mergeCell ref="B3:B5"/>
    <mergeCell ref="B6:B7"/>
    <mergeCell ref="B9:B19"/>
    <mergeCell ref="B20:B23"/>
    <mergeCell ref="B24:B25"/>
    <mergeCell ref="B26:B31"/>
    <mergeCell ref="C3:C5"/>
    <mergeCell ref="C6:C7"/>
  </mergeCells>
  <phoneticPr fontId="45" type="noConversion"/>
  <pageMargins left="0.74803149606299202" right="0.74803149606299202" top="0.98425196850393704" bottom="0.55118110236220497" header="0.511811023622047" footer="0.511811023622047"/>
  <pageSetup paperSize="9" scale="8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J110"/>
  <sheetViews>
    <sheetView workbookViewId="0">
      <selection sqref="A1:J1"/>
    </sheetView>
  </sheetViews>
  <sheetFormatPr defaultColWidth="9" defaultRowHeight="14" x14ac:dyDescent="0.25"/>
  <cols>
    <col min="1" max="1" width="11.36328125" style="1" customWidth="1"/>
    <col min="2" max="2" width="11.7265625" style="1" customWidth="1"/>
    <col min="3" max="3" width="13.453125" style="1" customWidth="1"/>
    <col min="4" max="4" width="9.90625" style="1" customWidth="1"/>
    <col min="5" max="5" width="15.08984375" style="1" customWidth="1"/>
    <col min="6" max="6" width="21" style="1" customWidth="1"/>
    <col min="7" max="8" width="19.26953125" style="1" customWidth="1"/>
    <col min="9" max="16384" width="9" style="1"/>
  </cols>
  <sheetData>
    <row r="1" spans="1:10" ht="23" x14ac:dyDescent="0.25">
      <c r="A1" s="447" t="s">
        <v>2034</v>
      </c>
      <c r="B1" s="426"/>
      <c r="C1" s="426"/>
      <c r="D1" s="426"/>
      <c r="E1" s="426"/>
      <c r="F1" s="426"/>
      <c r="G1" s="426"/>
      <c r="H1" s="426"/>
      <c r="I1" s="426"/>
      <c r="J1" s="426"/>
    </row>
    <row r="2" spans="1:10" ht="28" x14ac:dyDescent="0.25">
      <c r="A2" s="59" t="s">
        <v>0</v>
      </c>
      <c r="B2" s="59" t="s">
        <v>1</v>
      </c>
      <c r="C2" s="59" t="s">
        <v>2</v>
      </c>
      <c r="D2" s="59" t="s">
        <v>3</v>
      </c>
      <c r="E2" s="59" t="s">
        <v>4</v>
      </c>
      <c r="F2" s="142" t="s">
        <v>5</v>
      </c>
      <c r="G2" s="142" t="s">
        <v>6</v>
      </c>
      <c r="H2" s="61" t="s">
        <v>7</v>
      </c>
      <c r="I2" s="344" t="s">
        <v>8</v>
      </c>
      <c r="J2" s="344"/>
    </row>
    <row r="3" spans="1:10" ht="56" x14ac:dyDescent="0.25">
      <c r="A3" s="348" t="s">
        <v>9</v>
      </c>
      <c r="B3" s="348" t="s">
        <v>10</v>
      </c>
      <c r="C3" s="348" t="s">
        <v>1017</v>
      </c>
      <c r="D3" s="59" t="s">
        <v>1018</v>
      </c>
      <c r="E3" s="143" t="s">
        <v>1019</v>
      </c>
      <c r="F3" s="142" t="s">
        <v>1020</v>
      </c>
      <c r="G3" s="142" t="s">
        <v>15</v>
      </c>
      <c r="H3" s="372" t="s">
        <v>1821</v>
      </c>
      <c r="I3" s="345"/>
      <c r="J3" s="345"/>
    </row>
    <row r="4" spans="1:10" ht="70" x14ac:dyDescent="0.25">
      <c r="A4" s="348"/>
      <c r="B4" s="348"/>
      <c r="C4" s="348"/>
      <c r="D4" s="59" t="s">
        <v>1022</v>
      </c>
      <c r="E4" s="143" t="s">
        <v>52</v>
      </c>
      <c r="F4" s="142" t="s">
        <v>1023</v>
      </c>
      <c r="G4" s="142" t="s">
        <v>15</v>
      </c>
      <c r="H4" s="372"/>
      <c r="I4" s="345"/>
      <c r="J4" s="345"/>
    </row>
    <row r="5" spans="1:10" ht="42" x14ac:dyDescent="0.25">
      <c r="A5" s="348"/>
      <c r="B5" s="348"/>
      <c r="C5" s="348"/>
      <c r="D5" s="59" t="s">
        <v>12</v>
      </c>
      <c r="E5" s="143" t="s">
        <v>13</v>
      </c>
      <c r="F5" s="142" t="s">
        <v>14</v>
      </c>
      <c r="G5" s="142" t="s">
        <v>15</v>
      </c>
      <c r="H5" s="372"/>
      <c r="I5" s="345"/>
      <c r="J5" s="345"/>
    </row>
    <row r="6" spans="1:10" ht="42" x14ac:dyDescent="0.25">
      <c r="A6" s="348"/>
      <c r="B6" s="348" t="s">
        <v>17</v>
      </c>
      <c r="C6" s="348" t="s">
        <v>18</v>
      </c>
      <c r="D6" s="59" t="s">
        <v>19</v>
      </c>
      <c r="E6" s="143" t="s">
        <v>20</v>
      </c>
      <c r="F6" s="142" t="s">
        <v>14</v>
      </c>
      <c r="G6" s="142" t="s">
        <v>15</v>
      </c>
      <c r="H6" s="372" t="s">
        <v>1821</v>
      </c>
      <c r="I6" s="345"/>
      <c r="J6" s="345"/>
    </row>
    <row r="7" spans="1:10" ht="42" x14ac:dyDescent="0.25">
      <c r="A7" s="348"/>
      <c r="B7" s="348"/>
      <c r="C7" s="348"/>
      <c r="D7" s="59" t="s">
        <v>21</v>
      </c>
      <c r="E7" s="143" t="s">
        <v>22</v>
      </c>
      <c r="F7" s="142" t="s">
        <v>14</v>
      </c>
      <c r="G7" s="142" t="s">
        <v>15</v>
      </c>
      <c r="H7" s="372"/>
      <c r="I7" s="345"/>
      <c r="J7" s="345"/>
    </row>
    <row r="8" spans="1:10" ht="56" x14ac:dyDescent="0.25">
      <c r="A8" s="348"/>
      <c r="B8" s="348" t="s">
        <v>23</v>
      </c>
      <c r="C8" s="348" t="s">
        <v>24</v>
      </c>
      <c r="D8" s="59" t="s">
        <v>25</v>
      </c>
      <c r="E8" s="143" t="s">
        <v>26</v>
      </c>
      <c r="F8" s="142" t="s">
        <v>27</v>
      </c>
      <c r="G8" s="142" t="s">
        <v>15</v>
      </c>
      <c r="H8" s="353" t="s">
        <v>1822</v>
      </c>
      <c r="I8" s="345"/>
      <c r="J8" s="345"/>
    </row>
    <row r="9" spans="1:10" ht="42" x14ac:dyDescent="0.25">
      <c r="A9" s="348"/>
      <c r="B9" s="348"/>
      <c r="C9" s="348"/>
      <c r="D9" s="59" t="s">
        <v>29</v>
      </c>
      <c r="E9" s="143" t="s">
        <v>30</v>
      </c>
      <c r="F9" s="142" t="s">
        <v>14</v>
      </c>
      <c r="G9" s="142" t="s">
        <v>15</v>
      </c>
      <c r="H9" s="353"/>
      <c r="I9" s="345"/>
      <c r="J9" s="345"/>
    </row>
    <row r="10" spans="1:10" ht="42" x14ac:dyDescent="0.25">
      <c r="A10" s="348"/>
      <c r="B10" s="348" t="s">
        <v>31</v>
      </c>
      <c r="C10" s="348" t="s">
        <v>32</v>
      </c>
      <c r="D10" s="59" t="s">
        <v>25</v>
      </c>
      <c r="E10" s="143" t="s">
        <v>33</v>
      </c>
      <c r="F10" s="142" t="s">
        <v>27</v>
      </c>
      <c r="G10" s="142" t="s">
        <v>15</v>
      </c>
      <c r="H10" s="352" t="s">
        <v>1823</v>
      </c>
      <c r="I10" s="345"/>
      <c r="J10" s="345"/>
    </row>
    <row r="11" spans="1:10" ht="42" x14ac:dyDescent="0.25">
      <c r="A11" s="348"/>
      <c r="B11" s="348"/>
      <c r="C11" s="348"/>
      <c r="D11" s="59" t="s">
        <v>35</v>
      </c>
      <c r="E11" s="143" t="s">
        <v>36</v>
      </c>
      <c r="F11" s="142" t="s">
        <v>14</v>
      </c>
      <c r="G11" s="142" t="s">
        <v>15</v>
      </c>
      <c r="H11" s="352"/>
      <c r="I11" s="345"/>
      <c r="J11" s="345"/>
    </row>
    <row r="12" spans="1:10" ht="42" x14ac:dyDescent="0.25">
      <c r="A12" s="348"/>
      <c r="B12" s="348" t="s">
        <v>761</v>
      </c>
      <c r="C12" s="348" t="s">
        <v>762</v>
      </c>
      <c r="D12" s="59" t="s">
        <v>25</v>
      </c>
      <c r="E12" s="143" t="s">
        <v>33</v>
      </c>
      <c r="F12" s="142" t="s">
        <v>27</v>
      </c>
      <c r="G12" s="142" t="s">
        <v>15</v>
      </c>
      <c r="H12" s="372" t="s">
        <v>1824</v>
      </c>
      <c r="I12" s="345"/>
      <c r="J12" s="345"/>
    </row>
    <row r="13" spans="1:10" ht="42" x14ac:dyDescent="0.25">
      <c r="A13" s="348"/>
      <c r="B13" s="348"/>
      <c r="C13" s="348"/>
      <c r="D13" s="59" t="s">
        <v>19</v>
      </c>
      <c r="E13" s="143" t="s">
        <v>22</v>
      </c>
      <c r="F13" s="142" t="s">
        <v>14</v>
      </c>
      <c r="G13" s="142" t="s">
        <v>15</v>
      </c>
      <c r="H13" s="372"/>
      <c r="I13" s="345"/>
      <c r="J13" s="345"/>
    </row>
    <row r="14" spans="1:10" ht="42" x14ac:dyDescent="0.25">
      <c r="A14" s="348"/>
      <c r="B14" s="348" t="s">
        <v>761</v>
      </c>
      <c r="C14" s="348" t="s">
        <v>762</v>
      </c>
      <c r="D14" s="59" t="s">
        <v>25</v>
      </c>
      <c r="E14" s="143" t="s">
        <v>33</v>
      </c>
      <c r="F14" s="142" t="s">
        <v>27</v>
      </c>
      <c r="G14" s="142" t="s">
        <v>15</v>
      </c>
      <c r="H14" s="372" t="s">
        <v>1825</v>
      </c>
      <c r="I14" s="345"/>
      <c r="J14" s="345"/>
    </row>
    <row r="15" spans="1:10" ht="42" x14ac:dyDescent="0.25">
      <c r="A15" s="348"/>
      <c r="B15" s="348"/>
      <c r="C15" s="348"/>
      <c r="D15" s="59" t="s">
        <v>19</v>
      </c>
      <c r="E15" s="143" t="s">
        <v>22</v>
      </c>
      <c r="F15" s="142" t="s">
        <v>14</v>
      </c>
      <c r="G15" s="142" t="s">
        <v>15</v>
      </c>
      <c r="H15" s="372"/>
      <c r="I15" s="345"/>
      <c r="J15" s="345"/>
    </row>
    <row r="16" spans="1:10" ht="42" x14ac:dyDescent="0.25">
      <c r="A16" s="348"/>
      <c r="B16" s="348" t="s">
        <v>761</v>
      </c>
      <c r="C16" s="348" t="s">
        <v>762</v>
      </c>
      <c r="D16" s="59" t="s">
        <v>25</v>
      </c>
      <c r="E16" s="143" t="s">
        <v>33</v>
      </c>
      <c r="F16" s="142" t="s">
        <v>27</v>
      </c>
      <c r="G16" s="142" t="s">
        <v>15</v>
      </c>
      <c r="H16" s="372" t="s">
        <v>1826</v>
      </c>
      <c r="I16" s="345"/>
      <c r="J16" s="345"/>
    </row>
    <row r="17" spans="1:10" ht="42" x14ac:dyDescent="0.25">
      <c r="A17" s="348"/>
      <c r="B17" s="348"/>
      <c r="C17" s="348"/>
      <c r="D17" s="59" t="s">
        <v>19</v>
      </c>
      <c r="E17" s="143" t="s">
        <v>22</v>
      </c>
      <c r="F17" s="142" t="s">
        <v>14</v>
      </c>
      <c r="G17" s="142" t="s">
        <v>15</v>
      </c>
      <c r="H17" s="372"/>
      <c r="I17" s="345"/>
      <c r="J17" s="345"/>
    </row>
    <row r="18" spans="1:10" ht="42" x14ac:dyDescent="0.25">
      <c r="A18" s="348"/>
      <c r="B18" s="348" t="s">
        <v>761</v>
      </c>
      <c r="C18" s="348" t="s">
        <v>762</v>
      </c>
      <c r="D18" s="59" t="s">
        <v>25</v>
      </c>
      <c r="E18" s="143" t="s">
        <v>33</v>
      </c>
      <c r="F18" s="142" t="s">
        <v>27</v>
      </c>
      <c r="G18" s="142" t="s">
        <v>15</v>
      </c>
      <c r="H18" s="372" t="s">
        <v>1827</v>
      </c>
      <c r="I18" s="345"/>
      <c r="J18" s="345"/>
    </row>
    <row r="19" spans="1:10" ht="42" x14ac:dyDescent="0.25">
      <c r="A19" s="348"/>
      <c r="B19" s="348"/>
      <c r="C19" s="348"/>
      <c r="D19" s="59" t="s">
        <v>19</v>
      </c>
      <c r="E19" s="143" t="s">
        <v>22</v>
      </c>
      <c r="F19" s="142" t="s">
        <v>14</v>
      </c>
      <c r="G19" s="142" t="s">
        <v>15</v>
      </c>
      <c r="H19" s="372"/>
      <c r="I19" s="345"/>
      <c r="J19" s="345"/>
    </row>
    <row r="20" spans="1:10" ht="56" x14ac:dyDescent="0.25">
      <c r="A20" s="348"/>
      <c r="B20" s="69" t="s">
        <v>38</v>
      </c>
      <c r="C20" s="59" t="s">
        <v>39</v>
      </c>
      <c r="D20" s="59" t="s">
        <v>40</v>
      </c>
      <c r="E20" s="143" t="s">
        <v>41</v>
      </c>
      <c r="F20" s="142" t="s">
        <v>42</v>
      </c>
      <c r="G20" s="142" t="s">
        <v>15</v>
      </c>
      <c r="H20" s="61" t="s">
        <v>1828</v>
      </c>
      <c r="I20" s="345"/>
      <c r="J20" s="345"/>
    </row>
    <row r="21" spans="1:10" ht="56" x14ac:dyDescent="0.25">
      <c r="A21" s="348"/>
      <c r="B21" s="348" t="s">
        <v>44</v>
      </c>
      <c r="C21" s="348" t="s">
        <v>45</v>
      </c>
      <c r="D21" s="59" t="s">
        <v>46</v>
      </c>
      <c r="E21" s="143" t="s">
        <v>47</v>
      </c>
      <c r="F21" s="142" t="s">
        <v>48</v>
      </c>
      <c r="G21" s="142" t="s">
        <v>15</v>
      </c>
      <c r="H21" s="353" t="s">
        <v>1829</v>
      </c>
      <c r="I21" s="345" t="s">
        <v>8</v>
      </c>
      <c r="J21" s="345" t="s">
        <v>50</v>
      </c>
    </row>
    <row r="22" spans="1:10" ht="126" x14ac:dyDescent="0.25">
      <c r="A22" s="348"/>
      <c r="B22" s="348"/>
      <c r="C22" s="348"/>
      <c r="D22" s="59" t="s">
        <v>51</v>
      </c>
      <c r="E22" s="143" t="s">
        <v>52</v>
      </c>
      <c r="F22" s="142" t="s">
        <v>53</v>
      </c>
      <c r="G22" s="142" t="s">
        <v>15</v>
      </c>
      <c r="H22" s="353"/>
      <c r="I22" s="345"/>
      <c r="J22" s="345"/>
    </row>
    <row r="23" spans="1:10" ht="42" x14ac:dyDescent="0.25">
      <c r="A23" s="348"/>
      <c r="B23" s="348"/>
      <c r="C23" s="348"/>
      <c r="D23" s="59" t="s">
        <v>54</v>
      </c>
      <c r="E23" s="143" t="s">
        <v>55</v>
      </c>
      <c r="F23" s="142" t="s">
        <v>42</v>
      </c>
      <c r="G23" s="142" t="s">
        <v>56</v>
      </c>
      <c r="H23" s="353"/>
      <c r="I23" s="345"/>
      <c r="J23" s="345"/>
    </row>
    <row r="24" spans="1:10" ht="56" x14ac:dyDescent="0.25">
      <c r="A24" s="348"/>
      <c r="B24" s="348"/>
      <c r="C24" s="348"/>
      <c r="D24" s="59" t="s">
        <v>57</v>
      </c>
      <c r="E24" s="143" t="s">
        <v>47</v>
      </c>
      <c r="F24" s="142" t="s">
        <v>58</v>
      </c>
      <c r="G24" s="142" t="s">
        <v>15</v>
      </c>
      <c r="H24" s="353"/>
      <c r="I24" s="345"/>
      <c r="J24" s="345"/>
    </row>
    <row r="25" spans="1:10" ht="42" x14ac:dyDescent="0.25">
      <c r="A25" s="348"/>
      <c r="B25" s="348"/>
      <c r="C25" s="348"/>
      <c r="D25" s="59" t="s">
        <v>59</v>
      </c>
      <c r="E25" s="143" t="s">
        <v>47</v>
      </c>
      <c r="F25" s="142" t="s">
        <v>42</v>
      </c>
      <c r="G25" s="142"/>
      <c r="H25" s="353"/>
      <c r="I25" s="345"/>
      <c r="J25" s="345"/>
    </row>
    <row r="26" spans="1:10" ht="42" x14ac:dyDescent="0.25">
      <c r="A26" s="348"/>
      <c r="B26" s="348"/>
      <c r="C26" s="348"/>
      <c r="D26" s="59" t="s">
        <v>60</v>
      </c>
      <c r="E26" s="143" t="s">
        <v>61</v>
      </c>
      <c r="F26" s="142" t="s">
        <v>14</v>
      </c>
      <c r="G26" s="142"/>
      <c r="H26" s="353"/>
      <c r="I26" s="345"/>
      <c r="J26" s="345"/>
    </row>
    <row r="27" spans="1:10" ht="42" x14ac:dyDescent="0.25">
      <c r="A27" s="348"/>
      <c r="B27" s="348"/>
      <c r="C27" s="348"/>
      <c r="D27" s="59" t="s">
        <v>62</v>
      </c>
      <c r="E27" s="143" t="s">
        <v>63</v>
      </c>
      <c r="F27" s="142" t="s">
        <v>42</v>
      </c>
      <c r="G27" s="142" t="s">
        <v>15</v>
      </c>
      <c r="H27" s="353"/>
      <c r="I27" s="345"/>
      <c r="J27" s="345"/>
    </row>
    <row r="28" spans="1:10" ht="42" x14ac:dyDescent="0.25">
      <c r="A28" s="348"/>
      <c r="B28" s="348"/>
      <c r="C28" s="348"/>
      <c r="D28" s="348" t="s">
        <v>64</v>
      </c>
      <c r="E28" s="143" t="s">
        <v>65</v>
      </c>
      <c r="F28" s="142" t="s">
        <v>42</v>
      </c>
      <c r="G28" s="142" t="s">
        <v>15</v>
      </c>
      <c r="H28" s="353"/>
      <c r="I28" s="345"/>
      <c r="J28" s="345"/>
    </row>
    <row r="29" spans="1:10" ht="42" x14ac:dyDescent="0.25">
      <c r="A29" s="348"/>
      <c r="B29" s="348"/>
      <c r="C29" s="348"/>
      <c r="D29" s="348"/>
      <c r="E29" s="143" t="s">
        <v>66</v>
      </c>
      <c r="F29" s="142" t="s">
        <v>42</v>
      </c>
      <c r="G29" s="142" t="s">
        <v>15</v>
      </c>
      <c r="H29" s="353"/>
      <c r="I29" s="345"/>
      <c r="J29" s="345"/>
    </row>
    <row r="30" spans="1:10" ht="70" x14ac:dyDescent="0.25">
      <c r="A30" s="348"/>
      <c r="B30" s="348"/>
      <c r="C30" s="348"/>
      <c r="D30" s="59" t="s">
        <v>40</v>
      </c>
      <c r="E30" s="143" t="s">
        <v>47</v>
      </c>
      <c r="F30" s="142" t="s">
        <v>67</v>
      </c>
      <c r="G30" s="142" t="s">
        <v>15</v>
      </c>
      <c r="H30" s="353"/>
      <c r="I30" s="345"/>
      <c r="J30" s="345"/>
    </row>
    <row r="31" spans="1:10" ht="42" x14ac:dyDescent="0.25">
      <c r="A31" s="348"/>
      <c r="B31" s="348"/>
      <c r="C31" s="348"/>
      <c r="D31" s="59" t="s">
        <v>68</v>
      </c>
      <c r="E31" s="143" t="s">
        <v>69</v>
      </c>
      <c r="F31" s="142" t="s">
        <v>70</v>
      </c>
      <c r="G31" s="142" t="s">
        <v>15</v>
      </c>
      <c r="H31" s="353"/>
      <c r="I31" s="345"/>
      <c r="J31" s="345"/>
    </row>
    <row r="32" spans="1:10" ht="42" x14ac:dyDescent="0.25">
      <c r="A32" s="348" t="s">
        <v>71</v>
      </c>
      <c r="B32" s="59" t="s">
        <v>792</v>
      </c>
      <c r="C32" s="142" t="s">
        <v>1028</v>
      </c>
      <c r="D32" s="142" t="s">
        <v>1029</v>
      </c>
      <c r="E32" s="142" t="s">
        <v>1028</v>
      </c>
      <c r="F32" s="142" t="s">
        <v>1030</v>
      </c>
      <c r="G32" s="142" t="s">
        <v>15</v>
      </c>
      <c r="H32" s="61" t="s">
        <v>1830</v>
      </c>
      <c r="I32" s="345"/>
      <c r="J32" s="345"/>
    </row>
    <row r="33" spans="1:10" ht="70" x14ac:dyDescent="0.25">
      <c r="A33" s="348"/>
      <c r="B33" s="348" t="s">
        <v>1032</v>
      </c>
      <c r="C33" s="348" t="s">
        <v>1033</v>
      </c>
      <c r="D33" s="59" t="s">
        <v>1034</v>
      </c>
      <c r="E33" s="143" t="s">
        <v>1035</v>
      </c>
      <c r="F33" s="142" t="s">
        <v>27</v>
      </c>
      <c r="G33" s="142" t="s">
        <v>15</v>
      </c>
      <c r="H33" s="353" t="s">
        <v>1036</v>
      </c>
      <c r="I33" s="345"/>
      <c r="J33" s="345"/>
    </row>
    <row r="34" spans="1:10" ht="42" x14ac:dyDescent="0.25">
      <c r="A34" s="348"/>
      <c r="B34" s="348"/>
      <c r="C34" s="348"/>
      <c r="D34" s="59" t="s">
        <v>29</v>
      </c>
      <c r="E34" s="143" t="s">
        <v>1037</v>
      </c>
      <c r="F34" s="142" t="s">
        <v>14</v>
      </c>
      <c r="G34" s="142" t="s">
        <v>15</v>
      </c>
      <c r="H34" s="353"/>
      <c r="I34" s="345"/>
      <c r="J34" s="345"/>
    </row>
    <row r="35" spans="1:10" ht="42" x14ac:dyDescent="0.25">
      <c r="A35" s="348"/>
      <c r="B35" s="348"/>
      <c r="C35" s="348"/>
      <c r="D35" s="59" t="s">
        <v>770</v>
      </c>
      <c r="E35" s="143" t="s">
        <v>1038</v>
      </c>
      <c r="F35" s="142" t="s">
        <v>772</v>
      </c>
      <c r="G35" s="144" t="s">
        <v>15</v>
      </c>
      <c r="H35" s="353"/>
      <c r="I35" s="345"/>
      <c r="J35" s="345"/>
    </row>
    <row r="36" spans="1:10" ht="42" x14ac:dyDescent="0.25">
      <c r="A36" s="348"/>
      <c r="B36" s="348"/>
      <c r="C36" s="348"/>
      <c r="D36" s="59" t="s">
        <v>1039</v>
      </c>
      <c r="E36" s="143" t="s">
        <v>1040</v>
      </c>
      <c r="F36" s="142" t="s">
        <v>1041</v>
      </c>
      <c r="G36" s="144" t="s">
        <v>15</v>
      </c>
      <c r="H36" s="353"/>
      <c r="I36" s="345"/>
      <c r="J36" s="345"/>
    </row>
    <row r="37" spans="1:10" ht="56" x14ac:dyDescent="0.25">
      <c r="A37" s="348"/>
      <c r="B37" s="348" t="s">
        <v>766</v>
      </c>
      <c r="C37" s="348"/>
      <c r="D37" s="59" t="s">
        <v>25</v>
      </c>
      <c r="E37" s="143" t="s">
        <v>767</v>
      </c>
      <c r="F37" s="142" t="s">
        <v>27</v>
      </c>
      <c r="G37" s="144" t="s">
        <v>15</v>
      </c>
      <c r="H37" s="353"/>
      <c r="I37" s="345"/>
      <c r="J37" s="345"/>
    </row>
    <row r="38" spans="1:10" ht="42" x14ac:dyDescent="0.25">
      <c r="A38" s="348"/>
      <c r="B38" s="348"/>
      <c r="C38" s="348"/>
      <c r="D38" s="59" t="s">
        <v>29</v>
      </c>
      <c r="E38" s="143" t="s">
        <v>769</v>
      </c>
      <c r="F38" s="142" t="s">
        <v>14</v>
      </c>
      <c r="G38" s="144" t="s">
        <v>15</v>
      </c>
      <c r="H38" s="353"/>
      <c r="I38" s="345"/>
      <c r="J38" s="345"/>
    </row>
    <row r="39" spans="1:10" ht="42" x14ac:dyDescent="0.25">
      <c r="A39" s="348"/>
      <c r="B39" s="348"/>
      <c r="C39" s="348"/>
      <c r="D39" s="59" t="s">
        <v>770</v>
      </c>
      <c r="E39" s="143" t="s">
        <v>771</v>
      </c>
      <c r="F39" s="142" t="s">
        <v>772</v>
      </c>
      <c r="G39" s="144" t="s">
        <v>15</v>
      </c>
      <c r="H39" s="353"/>
      <c r="I39" s="345"/>
      <c r="J39" s="345"/>
    </row>
    <row r="40" spans="1:10" ht="42" x14ac:dyDescent="0.25">
      <c r="A40" s="348"/>
      <c r="B40" s="348" t="s">
        <v>72</v>
      </c>
      <c r="C40" s="348"/>
      <c r="D40" s="59" t="s">
        <v>74</v>
      </c>
      <c r="E40" s="143" t="s">
        <v>75</v>
      </c>
      <c r="F40" s="142" t="s">
        <v>14</v>
      </c>
      <c r="G40" s="142" t="s">
        <v>15</v>
      </c>
      <c r="H40" s="353"/>
      <c r="I40" s="345" t="s">
        <v>8</v>
      </c>
      <c r="J40" s="345" t="s">
        <v>50</v>
      </c>
    </row>
    <row r="41" spans="1:10" ht="84" x14ac:dyDescent="0.25">
      <c r="A41" s="348"/>
      <c r="B41" s="348"/>
      <c r="C41" s="348"/>
      <c r="D41" s="59" t="s">
        <v>77</v>
      </c>
      <c r="E41" s="143" t="s">
        <v>78</v>
      </c>
      <c r="F41" s="142" t="s">
        <v>78</v>
      </c>
      <c r="G41" s="142" t="s">
        <v>79</v>
      </c>
      <c r="H41" s="353"/>
      <c r="I41" s="345"/>
      <c r="J41" s="345"/>
    </row>
    <row r="42" spans="1:10" ht="42" x14ac:dyDescent="0.25">
      <c r="A42" s="348"/>
      <c r="B42" s="348"/>
      <c r="C42" s="348"/>
      <c r="D42" s="59" t="s">
        <v>68</v>
      </c>
      <c r="E42" s="143" t="s">
        <v>80</v>
      </c>
      <c r="F42" s="142" t="s">
        <v>70</v>
      </c>
      <c r="G42" s="142" t="s">
        <v>15</v>
      </c>
      <c r="H42" s="353"/>
      <c r="I42" s="345"/>
      <c r="J42" s="345"/>
    </row>
    <row r="43" spans="1:10" ht="42" x14ac:dyDescent="0.25">
      <c r="A43" s="348"/>
      <c r="B43" s="348"/>
      <c r="C43" s="348"/>
      <c r="D43" s="59" t="s">
        <v>81</v>
      </c>
      <c r="E43" s="143" t="s">
        <v>82</v>
      </c>
      <c r="F43" s="65" t="s">
        <v>83</v>
      </c>
      <c r="G43" s="142" t="s">
        <v>15</v>
      </c>
      <c r="H43" s="353"/>
      <c r="I43" s="345"/>
      <c r="J43" s="345"/>
    </row>
    <row r="44" spans="1:10" ht="42" x14ac:dyDescent="0.25">
      <c r="A44" s="348" t="s">
        <v>84</v>
      </c>
      <c r="B44" s="348" t="s">
        <v>85</v>
      </c>
      <c r="C44" s="348" t="s">
        <v>86</v>
      </c>
      <c r="D44" s="143" t="s">
        <v>87</v>
      </c>
      <c r="E44" s="143" t="s">
        <v>88</v>
      </c>
      <c r="F44" s="142" t="s">
        <v>89</v>
      </c>
      <c r="G44" s="142" t="s">
        <v>15</v>
      </c>
      <c r="H44" s="353" t="s">
        <v>1831</v>
      </c>
      <c r="I44" s="345"/>
      <c r="J44" s="345"/>
    </row>
    <row r="45" spans="1:10" ht="42" x14ac:dyDescent="0.25">
      <c r="A45" s="348"/>
      <c r="B45" s="348"/>
      <c r="C45" s="348"/>
      <c r="D45" s="143" t="s">
        <v>91</v>
      </c>
      <c r="E45" s="143" t="s">
        <v>92</v>
      </c>
      <c r="F45" s="142" t="s">
        <v>93</v>
      </c>
      <c r="G45" s="142" t="s">
        <v>15</v>
      </c>
      <c r="H45" s="353"/>
      <c r="I45" s="345"/>
      <c r="J45" s="345"/>
    </row>
    <row r="46" spans="1:10" ht="42" x14ac:dyDescent="0.25">
      <c r="A46" s="348"/>
      <c r="B46" s="348"/>
      <c r="C46" s="348"/>
      <c r="D46" s="143" t="s">
        <v>94</v>
      </c>
      <c r="E46" s="143" t="s">
        <v>95</v>
      </c>
      <c r="F46" s="142" t="s">
        <v>96</v>
      </c>
      <c r="G46" s="142" t="s">
        <v>15</v>
      </c>
      <c r="H46" s="353"/>
      <c r="I46" s="345"/>
      <c r="J46" s="345"/>
    </row>
    <row r="47" spans="1:10" ht="56" x14ac:dyDescent="0.25">
      <c r="A47" s="348"/>
      <c r="B47" s="348"/>
      <c r="C47" s="348"/>
      <c r="D47" s="143" t="s">
        <v>97</v>
      </c>
      <c r="E47" s="143" t="s">
        <v>95</v>
      </c>
      <c r="F47" s="142" t="s">
        <v>98</v>
      </c>
      <c r="G47" s="142" t="s">
        <v>15</v>
      </c>
      <c r="H47" s="353"/>
      <c r="I47" s="345"/>
      <c r="J47" s="345"/>
    </row>
    <row r="48" spans="1:10" ht="54" customHeight="1" x14ac:dyDescent="0.25">
      <c r="A48" s="348"/>
      <c r="B48" s="348" t="s">
        <v>99</v>
      </c>
      <c r="C48" s="348"/>
      <c r="D48" s="143" t="s">
        <v>100</v>
      </c>
      <c r="E48" s="143" t="s">
        <v>101</v>
      </c>
      <c r="F48" s="142" t="s">
        <v>102</v>
      </c>
      <c r="G48" s="142" t="s">
        <v>15</v>
      </c>
      <c r="H48" s="372" t="s">
        <v>1832</v>
      </c>
      <c r="I48" s="345"/>
      <c r="J48" s="345"/>
    </row>
    <row r="49" spans="1:10" ht="54" customHeight="1" x14ac:dyDescent="0.25">
      <c r="A49" s="348"/>
      <c r="B49" s="348"/>
      <c r="C49" s="348"/>
      <c r="D49" s="143" t="s">
        <v>104</v>
      </c>
      <c r="E49" s="143" t="s">
        <v>101</v>
      </c>
      <c r="F49" s="142" t="s">
        <v>105</v>
      </c>
      <c r="G49" s="142" t="s">
        <v>15</v>
      </c>
      <c r="H49" s="372"/>
      <c r="I49" s="345"/>
      <c r="J49" s="345"/>
    </row>
    <row r="50" spans="1:10" ht="42" x14ac:dyDescent="0.25">
      <c r="A50" s="348"/>
      <c r="B50" s="348" t="s">
        <v>106</v>
      </c>
      <c r="C50" s="348"/>
      <c r="D50" s="143" t="s">
        <v>107</v>
      </c>
      <c r="E50" s="143" t="s">
        <v>108</v>
      </c>
      <c r="F50" s="142" t="s">
        <v>96</v>
      </c>
      <c r="G50" s="142" t="s">
        <v>15</v>
      </c>
      <c r="H50" s="372" t="s">
        <v>1833</v>
      </c>
      <c r="I50" s="345"/>
      <c r="J50" s="345"/>
    </row>
    <row r="51" spans="1:10" ht="42" x14ac:dyDescent="0.25">
      <c r="A51" s="348"/>
      <c r="B51" s="348"/>
      <c r="C51" s="348"/>
      <c r="D51" s="143" t="s">
        <v>109</v>
      </c>
      <c r="E51" s="143" t="s">
        <v>108</v>
      </c>
      <c r="F51" s="142" t="s">
        <v>110</v>
      </c>
      <c r="G51" s="142" t="s">
        <v>15</v>
      </c>
      <c r="H51" s="372"/>
      <c r="I51" s="345"/>
      <c r="J51" s="345"/>
    </row>
    <row r="52" spans="1:10" ht="42" x14ac:dyDescent="0.25">
      <c r="A52" s="348"/>
      <c r="B52" s="348"/>
      <c r="C52" s="348"/>
      <c r="D52" s="143" t="s">
        <v>111</v>
      </c>
      <c r="E52" s="143" t="s">
        <v>112</v>
      </c>
      <c r="F52" s="142" t="s">
        <v>14</v>
      </c>
      <c r="G52" s="142" t="s">
        <v>15</v>
      </c>
      <c r="H52" s="372"/>
      <c r="I52" s="345"/>
      <c r="J52" s="345"/>
    </row>
    <row r="53" spans="1:10" ht="42" x14ac:dyDescent="0.25">
      <c r="A53" s="348"/>
      <c r="B53" s="348"/>
      <c r="C53" s="348"/>
      <c r="D53" s="143" t="s">
        <v>113</v>
      </c>
      <c r="E53" s="143" t="s">
        <v>108</v>
      </c>
      <c r="F53" s="142" t="s">
        <v>14</v>
      </c>
      <c r="G53" s="142" t="s">
        <v>15</v>
      </c>
      <c r="H53" s="372"/>
      <c r="I53" s="345"/>
      <c r="J53" s="345"/>
    </row>
    <row r="54" spans="1:10" ht="56" x14ac:dyDescent="0.25">
      <c r="A54" s="348"/>
      <c r="B54" s="348"/>
      <c r="C54" s="348"/>
      <c r="D54" s="143" t="s">
        <v>114</v>
      </c>
      <c r="E54" s="143" t="s">
        <v>115</v>
      </c>
      <c r="F54" s="142" t="s">
        <v>27</v>
      </c>
      <c r="G54" s="142" t="s">
        <v>15</v>
      </c>
      <c r="H54" s="372"/>
      <c r="I54" s="345"/>
      <c r="J54" s="345"/>
    </row>
    <row r="55" spans="1:10" ht="42" x14ac:dyDescent="0.25">
      <c r="A55" s="348"/>
      <c r="B55" s="348"/>
      <c r="C55" s="348"/>
      <c r="D55" s="143" t="s">
        <v>116</v>
      </c>
      <c r="E55" s="143" t="s">
        <v>108</v>
      </c>
      <c r="F55" s="142" t="s">
        <v>14</v>
      </c>
      <c r="G55" s="142" t="s">
        <v>15</v>
      </c>
      <c r="H55" s="372"/>
      <c r="I55" s="345"/>
      <c r="J55" s="345"/>
    </row>
    <row r="56" spans="1:10" ht="84" x14ac:dyDescent="0.25">
      <c r="A56" s="348" t="s">
        <v>1834</v>
      </c>
      <c r="B56" s="348" t="s">
        <v>1835</v>
      </c>
      <c r="C56" s="348" t="s">
        <v>1836</v>
      </c>
      <c r="D56" s="59" t="s">
        <v>1837</v>
      </c>
      <c r="E56" s="143" t="s">
        <v>1838</v>
      </c>
      <c r="F56" s="142"/>
      <c r="G56" s="142" t="s">
        <v>15</v>
      </c>
      <c r="H56" s="353" t="s">
        <v>1839</v>
      </c>
      <c r="I56" s="430"/>
      <c r="J56" s="432"/>
    </row>
    <row r="57" spans="1:10" ht="56" x14ac:dyDescent="0.25">
      <c r="A57" s="348"/>
      <c r="B57" s="348"/>
      <c r="C57" s="348"/>
      <c r="D57" s="59" t="s">
        <v>1840</v>
      </c>
      <c r="E57" s="143" t="s">
        <v>1841</v>
      </c>
      <c r="F57" s="142"/>
      <c r="G57" s="142" t="s">
        <v>15</v>
      </c>
      <c r="H57" s="353"/>
      <c r="I57" s="433"/>
      <c r="J57" s="434"/>
    </row>
    <row r="58" spans="1:10" ht="84" x14ac:dyDescent="0.25">
      <c r="A58" s="348"/>
      <c r="B58" s="348"/>
      <c r="C58" s="348"/>
      <c r="D58" s="59" t="s">
        <v>1842</v>
      </c>
      <c r="E58" s="143" t="s">
        <v>1843</v>
      </c>
      <c r="F58" s="142"/>
      <c r="G58" s="142" t="s">
        <v>15</v>
      </c>
      <c r="H58" s="353"/>
      <c r="I58" s="435"/>
      <c r="J58" s="437"/>
    </row>
    <row r="59" spans="1:10" ht="70" x14ac:dyDescent="0.25">
      <c r="A59" s="348"/>
      <c r="B59" s="348" t="s">
        <v>1844</v>
      </c>
      <c r="C59" s="348"/>
      <c r="D59" s="59" t="s">
        <v>1845</v>
      </c>
      <c r="E59" s="143" t="s">
        <v>1846</v>
      </c>
      <c r="F59" s="142"/>
      <c r="G59" s="142" t="s">
        <v>15</v>
      </c>
      <c r="H59" s="353"/>
      <c r="I59" s="430"/>
      <c r="J59" s="432"/>
    </row>
    <row r="60" spans="1:10" ht="70" x14ac:dyDescent="0.25">
      <c r="A60" s="348"/>
      <c r="B60" s="348"/>
      <c r="C60" s="348"/>
      <c r="D60" s="59" t="s">
        <v>1847</v>
      </c>
      <c r="E60" s="143" t="s">
        <v>1846</v>
      </c>
      <c r="F60" s="142"/>
      <c r="G60" s="142" t="s">
        <v>15</v>
      </c>
      <c r="H60" s="353"/>
      <c r="I60" s="435"/>
      <c r="J60" s="437"/>
    </row>
    <row r="61" spans="1:10" ht="42" x14ac:dyDescent="0.25">
      <c r="A61" s="348"/>
      <c r="B61" s="59" t="s">
        <v>1848</v>
      </c>
      <c r="C61" s="348"/>
      <c r="D61" s="59" t="s">
        <v>1849</v>
      </c>
      <c r="E61" s="143" t="s">
        <v>1850</v>
      </c>
      <c r="F61" s="142"/>
      <c r="G61" s="142" t="s">
        <v>15</v>
      </c>
      <c r="H61" s="353"/>
      <c r="I61" s="389"/>
      <c r="J61" s="390"/>
    </row>
    <row r="62" spans="1:10" customFormat="1" ht="54" x14ac:dyDescent="0.25">
      <c r="A62" s="347" t="s">
        <v>117</v>
      </c>
      <c r="B62" s="347" t="s">
        <v>118</v>
      </c>
      <c r="C62" s="345" t="s">
        <v>119</v>
      </c>
      <c r="D62" s="66" t="s">
        <v>120</v>
      </c>
      <c r="E62" s="66" t="s">
        <v>121</v>
      </c>
      <c r="F62" s="345" t="s">
        <v>122</v>
      </c>
      <c r="G62" s="67" t="s">
        <v>123</v>
      </c>
      <c r="H62" s="356" t="s">
        <v>1832</v>
      </c>
      <c r="I62" s="345"/>
      <c r="J62" s="345"/>
    </row>
    <row r="63" spans="1:10" customFormat="1" ht="42" x14ac:dyDescent="0.25">
      <c r="A63" s="347"/>
      <c r="B63" s="347"/>
      <c r="C63" s="345"/>
      <c r="D63" s="66" t="s">
        <v>125</v>
      </c>
      <c r="E63" s="66" t="s">
        <v>121</v>
      </c>
      <c r="F63" s="345"/>
      <c r="G63" s="67" t="s">
        <v>123</v>
      </c>
      <c r="H63" s="357"/>
      <c r="I63" s="345"/>
      <c r="J63" s="345"/>
    </row>
    <row r="64" spans="1:10" customFormat="1" ht="42" x14ac:dyDescent="0.25">
      <c r="A64" s="347"/>
      <c r="B64" s="347"/>
      <c r="C64" s="345"/>
      <c r="D64" s="66" t="s">
        <v>126</v>
      </c>
      <c r="E64" s="66" t="s">
        <v>121</v>
      </c>
      <c r="F64" s="345"/>
      <c r="G64" s="67" t="s">
        <v>123</v>
      </c>
      <c r="H64" s="357"/>
      <c r="I64" s="345"/>
      <c r="J64" s="345"/>
    </row>
    <row r="65" spans="1:10" customFormat="1" ht="42" x14ac:dyDescent="0.25">
      <c r="A65" s="347"/>
      <c r="B65" s="347"/>
      <c r="C65" s="345"/>
      <c r="D65" s="66" t="s">
        <v>127</v>
      </c>
      <c r="E65" s="66" t="s">
        <v>121</v>
      </c>
      <c r="F65" s="345"/>
      <c r="G65" s="67" t="s">
        <v>123</v>
      </c>
      <c r="H65" s="357"/>
      <c r="I65" s="345"/>
      <c r="J65" s="345"/>
    </row>
    <row r="66" spans="1:10" customFormat="1" ht="42" x14ac:dyDescent="0.25">
      <c r="A66" s="347"/>
      <c r="B66" s="347" t="s">
        <v>128</v>
      </c>
      <c r="C66" s="345"/>
      <c r="D66" s="66" t="s">
        <v>129</v>
      </c>
      <c r="E66" s="66" t="s">
        <v>121</v>
      </c>
      <c r="F66" s="345"/>
      <c r="G66" s="67" t="s">
        <v>123</v>
      </c>
      <c r="H66" s="357"/>
      <c r="I66" s="345"/>
      <c r="J66" s="345"/>
    </row>
    <row r="67" spans="1:10" customFormat="1" ht="42" x14ac:dyDescent="0.25">
      <c r="A67" s="347"/>
      <c r="B67" s="347"/>
      <c r="C67" s="345"/>
      <c r="D67" s="66" t="s">
        <v>130</v>
      </c>
      <c r="E67" s="66" t="s">
        <v>121</v>
      </c>
      <c r="F67" s="345"/>
      <c r="G67" s="67" t="s">
        <v>123</v>
      </c>
      <c r="H67" s="357"/>
      <c r="I67" s="345"/>
      <c r="J67" s="345"/>
    </row>
    <row r="68" spans="1:10" customFormat="1" ht="42" x14ac:dyDescent="0.25">
      <c r="A68" s="347"/>
      <c r="B68" s="347"/>
      <c r="C68" s="345"/>
      <c r="D68" s="66" t="s">
        <v>131</v>
      </c>
      <c r="E68" s="66" t="s">
        <v>121</v>
      </c>
      <c r="F68" s="345"/>
      <c r="G68" s="67" t="s">
        <v>123</v>
      </c>
      <c r="H68" s="357"/>
      <c r="I68" s="345"/>
      <c r="J68" s="345"/>
    </row>
    <row r="69" spans="1:10" customFormat="1" ht="42" x14ac:dyDescent="0.25">
      <c r="A69" s="347"/>
      <c r="B69" s="347" t="s">
        <v>132</v>
      </c>
      <c r="C69" s="345"/>
      <c r="D69" s="66" t="s">
        <v>133</v>
      </c>
      <c r="E69" s="66" t="s">
        <v>121</v>
      </c>
      <c r="F69" s="345"/>
      <c r="G69" s="67" t="s">
        <v>123</v>
      </c>
      <c r="H69" s="357"/>
      <c r="I69" s="345"/>
      <c r="J69" s="345"/>
    </row>
    <row r="70" spans="1:10" customFormat="1" ht="42" x14ac:dyDescent="0.25">
      <c r="A70" s="347"/>
      <c r="B70" s="347"/>
      <c r="C70" s="345"/>
      <c r="D70" s="66" t="s">
        <v>127</v>
      </c>
      <c r="E70" s="66" t="s">
        <v>121</v>
      </c>
      <c r="F70" s="345"/>
      <c r="G70" s="67" t="s">
        <v>123</v>
      </c>
      <c r="H70" s="358"/>
      <c r="I70" s="345"/>
      <c r="J70" s="345"/>
    </row>
    <row r="71" spans="1:10" customFormat="1" x14ac:dyDescent="0.25">
      <c r="A71" s="348" t="s">
        <v>134</v>
      </c>
      <c r="B71" s="351" t="s">
        <v>135</v>
      </c>
      <c r="C71" s="345" t="s">
        <v>136</v>
      </c>
      <c r="D71" s="68" t="s">
        <v>137</v>
      </c>
      <c r="E71" s="348" t="s">
        <v>138</v>
      </c>
      <c r="F71" s="345" t="s">
        <v>139</v>
      </c>
      <c r="G71" s="345"/>
      <c r="H71" s="345"/>
      <c r="I71" s="345"/>
      <c r="J71" s="345"/>
    </row>
    <row r="72" spans="1:10" customFormat="1" ht="28" x14ac:dyDescent="0.25">
      <c r="A72" s="348"/>
      <c r="B72" s="351"/>
      <c r="C72" s="345"/>
      <c r="D72" s="68" t="s">
        <v>140</v>
      </c>
      <c r="E72" s="348"/>
      <c r="F72" s="345"/>
      <c r="G72" s="345"/>
      <c r="H72" s="345"/>
      <c r="I72" s="345"/>
      <c r="J72" s="345"/>
    </row>
    <row r="73" spans="1:10" customFormat="1" ht="28" x14ac:dyDescent="0.25">
      <c r="A73" s="348"/>
      <c r="B73" s="351"/>
      <c r="C73" s="345"/>
      <c r="D73" s="68" t="s">
        <v>141</v>
      </c>
      <c r="E73" s="348"/>
      <c r="F73" s="345"/>
      <c r="G73" s="345"/>
      <c r="H73" s="345"/>
      <c r="I73" s="345"/>
      <c r="J73" s="345"/>
    </row>
    <row r="74" spans="1:10" customFormat="1" ht="28" x14ac:dyDescent="0.25">
      <c r="A74" s="348"/>
      <c r="B74" s="351"/>
      <c r="C74" s="345"/>
      <c r="D74" s="68" t="s">
        <v>142</v>
      </c>
      <c r="E74" s="348"/>
      <c r="F74" s="345"/>
      <c r="G74" s="345"/>
      <c r="H74" s="345"/>
      <c r="I74" s="345"/>
      <c r="J74" s="345"/>
    </row>
    <row r="75" spans="1:10" customFormat="1" ht="28" x14ac:dyDescent="0.25">
      <c r="A75" s="348"/>
      <c r="B75" s="351"/>
      <c r="C75" s="345"/>
      <c r="D75" s="68" t="s">
        <v>143</v>
      </c>
      <c r="E75" s="348"/>
      <c r="F75" s="345"/>
      <c r="G75" s="345"/>
      <c r="H75" s="345"/>
      <c r="I75" s="345"/>
      <c r="J75" s="345"/>
    </row>
    <row r="76" spans="1:10" customFormat="1" x14ac:dyDescent="0.25">
      <c r="A76" s="348"/>
      <c r="B76" s="351"/>
      <c r="C76" s="345"/>
      <c r="D76" s="68" t="s">
        <v>144</v>
      </c>
      <c r="E76" s="348"/>
      <c r="F76" s="345"/>
      <c r="G76" s="345"/>
      <c r="H76" s="345"/>
      <c r="I76" s="345"/>
      <c r="J76" s="345"/>
    </row>
    <row r="77" spans="1:10" customFormat="1" ht="28" x14ac:dyDescent="0.25">
      <c r="A77" s="348"/>
      <c r="B77" s="348" t="s">
        <v>145</v>
      </c>
      <c r="C77" s="345"/>
      <c r="D77" s="59" t="s">
        <v>146</v>
      </c>
      <c r="E77" s="348" t="s">
        <v>147</v>
      </c>
      <c r="F77" s="345"/>
      <c r="G77" s="345"/>
      <c r="H77" s="345"/>
      <c r="I77" s="345"/>
      <c r="J77" s="345"/>
    </row>
    <row r="78" spans="1:10" customFormat="1" ht="28" x14ac:dyDescent="0.25">
      <c r="A78" s="348"/>
      <c r="B78" s="348"/>
      <c r="C78" s="345"/>
      <c r="D78" s="59" t="s">
        <v>148</v>
      </c>
      <c r="E78" s="348"/>
      <c r="F78" s="345"/>
      <c r="G78" s="345"/>
      <c r="H78" s="345"/>
      <c r="I78" s="345"/>
      <c r="J78" s="345"/>
    </row>
    <row r="79" spans="1:10" customFormat="1" x14ac:dyDescent="0.25">
      <c r="A79" s="348"/>
      <c r="B79" s="348"/>
      <c r="C79" s="345"/>
      <c r="D79" s="59" t="s">
        <v>149</v>
      </c>
      <c r="E79" s="348"/>
      <c r="F79" s="345"/>
      <c r="G79" s="345"/>
      <c r="H79" s="345"/>
      <c r="I79" s="345"/>
      <c r="J79" s="345"/>
    </row>
    <row r="80" spans="1:10" customFormat="1" ht="28" x14ac:dyDescent="0.25">
      <c r="A80" s="348"/>
      <c r="B80" s="348"/>
      <c r="C80" s="345"/>
      <c r="D80" s="59" t="s">
        <v>150</v>
      </c>
      <c r="E80" s="348"/>
      <c r="F80" s="345"/>
      <c r="G80" s="345"/>
      <c r="H80" s="345"/>
      <c r="I80" s="345"/>
      <c r="J80" s="345"/>
    </row>
    <row r="81" spans="1:10" customFormat="1" ht="42" x14ac:dyDescent="0.25">
      <c r="A81" s="348"/>
      <c r="B81" s="348" t="s">
        <v>151</v>
      </c>
      <c r="C81" s="345"/>
      <c r="D81" s="59" t="s">
        <v>152</v>
      </c>
      <c r="E81" s="348" t="s">
        <v>147</v>
      </c>
      <c r="F81" s="345"/>
      <c r="G81" s="345"/>
      <c r="H81" s="345"/>
      <c r="I81" s="345"/>
      <c r="J81" s="345"/>
    </row>
    <row r="82" spans="1:10" customFormat="1" ht="28" x14ac:dyDescent="0.25">
      <c r="A82" s="348"/>
      <c r="B82" s="348"/>
      <c r="C82" s="345"/>
      <c r="D82" s="59" t="s">
        <v>153</v>
      </c>
      <c r="E82" s="348"/>
      <c r="F82" s="345"/>
      <c r="G82" s="345"/>
      <c r="H82" s="345"/>
      <c r="I82" s="345"/>
      <c r="J82" s="345"/>
    </row>
    <row r="83" spans="1:10" customFormat="1" x14ac:dyDescent="0.25">
      <c r="A83" s="348"/>
      <c r="B83" s="349" t="s">
        <v>154</v>
      </c>
      <c r="C83" s="345"/>
      <c r="D83" s="69" t="s">
        <v>155</v>
      </c>
      <c r="E83" s="349" t="s">
        <v>156</v>
      </c>
      <c r="F83" s="345"/>
      <c r="G83" s="345"/>
      <c r="H83" s="345"/>
      <c r="I83" s="345"/>
      <c r="J83" s="345"/>
    </row>
    <row r="84" spans="1:10" customFormat="1" x14ac:dyDescent="0.25">
      <c r="A84" s="348"/>
      <c r="B84" s="349"/>
      <c r="C84" s="345"/>
      <c r="D84" s="69" t="s">
        <v>157</v>
      </c>
      <c r="E84" s="349"/>
      <c r="F84" s="345"/>
      <c r="G84" s="345"/>
      <c r="H84" s="345"/>
      <c r="I84" s="345"/>
      <c r="J84" s="345"/>
    </row>
    <row r="85" spans="1:10" customFormat="1" ht="28" x14ac:dyDescent="0.25">
      <c r="A85" s="348"/>
      <c r="B85" s="349"/>
      <c r="C85" s="345"/>
      <c r="D85" s="69" t="s">
        <v>158</v>
      </c>
      <c r="E85" s="349"/>
      <c r="F85" s="345"/>
      <c r="G85" s="345"/>
      <c r="H85" s="345"/>
      <c r="I85" s="345"/>
      <c r="J85" s="345"/>
    </row>
    <row r="86" spans="1:10" customFormat="1" x14ac:dyDescent="0.25">
      <c r="A86" s="348"/>
      <c r="B86" s="349"/>
      <c r="C86" s="345"/>
      <c r="D86" s="69" t="s">
        <v>159</v>
      </c>
      <c r="E86" s="349"/>
      <c r="F86" s="345"/>
      <c r="G86" s="345"/>
      <c r="H86" s="345"/>
      <c r="I86" s="345"/>
      <c r="J86" s="345"/>
    </row>
    <row r="87" spans="1:10" customFormat="1" ht="15" x14ac:dyDescent="0.25">
      <c r="A87" s="348"/>
      <c r="B87" s="352" t="s">
        <v>160</v>
      </c>
      <c r="C87" s="345"/>
      <c r="D87" s="70" t="s">
        <v>161</v>
      </c>
      <c r="E87" s="354" t="s">
        <v>147</v>
      </c>
      <c r="F87" s="345"/>
      <c r="G87" s="345"/>
      <c r="H87" s="345"/>
      <c r="I87" s="345"/>
      <c r="J87" s="345"/>
    </row>
    <row r="88" spans="1:10" customFormat="1" ht="15" x14ac:dyDescent="0.25">
      <c r="A88" s="348"/>
      <c r="B88" s="352"/>
      <c r="C88" s="345"/>
      <c r="D88" s="70" t="s">
        <v>162</v>
      </c>
      <c r="E88" s="354"/>
      <c r="F88" s="345"/>
      <c r="G88" s="345"/>
      <c r="H88" s="345"/>
      <c r="I88" s="345"/>
      <c r="J88" s="345"/>
    </row>
    <row r="89" spans="1:10" customFormat="1" ht="28" x14ac:dyDescent="0.25">
      <c r="A89" s="349" t="s">
        <v>163</v>
      </c>
      <c r="B89" s="348" t="s">
        <v>164</v>
      </c>
      <c r="C89" s="345" t="s">
        <v>136</v>
      </c>
      <c r="D89" s="59" t="s">
        <v>165</v>
      </c>
      <c r="E89" s="59" t="s">
        <v>166</v>
      </c>
      <c r="F89" s="345"/>
      <c r="G89" s="345"/>
      <c r="H89" s="345"/>
      <c r="I89" s="345"/>
      <c r="J89" s="345"/>
    </row>
    <row r="90" spans="1:10" customFormat="1" ht="42" x14ac:dyDescent="0.25">
      <c r="A90" s="349"/>
      <c r="B90" s="348"/>
      <c r="C90" s="345"/>
      <c r="D90" s="59" t="s">
        <v>167</v>
      </c>
      <c r="E90" s="59" t="s">
        <v>168</v>
      </c>
      <c r="F90" s="345"/>
      <c r="G90" s="345"/>
      <c r="H90" s="345"/>
      <c r="I90" s="345"/>
      <c r="J90" s="345"/>
    </row>
    <row r="91" spans="1:10" customFormat="1" ht="28" x14ac:dyDescent="0.25">
      <c r="A91" s="349"/>
      <c r="B91" s="348" t="s">
        <v>169</v>
      </c>
      <c r="C91" s="345"/>
      <c r="D91" s="59" t="s">
        <v>170</v>
      </c>
      <c r="E91" s="59" t="s">
        <v>171</v>
      </c>
      <c r="F91" s="345"/>
      <c r="G91" s="345"/>
      <c r="H91" s="345"/>
      <c r="I91" s="345"/>
      <c r="J91" s="345"/>
    </row>
    <row r="92" spans="1:10" customFormat="1" ht="42" x14ac:dyDescent="0.25">
      <c r="A92" s="349"/>
      <c r="B92" s="348"/>
      <c r="C92" s="345"/>
      <c r="D92" s="59" t="s">
        <v>172</v>
      </c>
      <c r="E92" s="59" t="s">
        <v>173</v>
      </c>
      <c r="F92" s="345"/>
      <c r="G92" s="345"/>
      <c r="H92" s="345"/>
      <c r="I92" s="345"/>
      <c r="J92" s="345"/>
    </row>
    <row r="93" spans="1:10" customFormat="1" x14ac:dyDescent="0.25">
      <c r="A93" s="349"/>
      <c r="B93" s="348"/>
      <c r="C93" s="345"/>
      <c r="D93" s="59" t="s">
        <v>162</v>
      </c>
      <c r="E93" s="59" t="s">
        <v>174</v>
      </c>
      <c r="F93" s="345"/>
      <c r="G93" s="345"/>
      <c r="H93" s="345"/>
      <c r="I93" s="345"/>
      <c r="J93" s="345"/>
    </row>
    <row r="94" spans="1:10" customFormat="1" ht="28" x14ac:dyDescent="0.25">
      <c r="A94" s="349"/>
      <c r="B94" s="61" t="s">
        <v>175</v>
      </c>
      <c r="C94" s="345"/>
      <c r="D94" s="61" t="s">
        <v>176</v>
      </c>
      <c r="E94" s="61" t="s">
        <v>166</v>
      </c>
      <c r="F94" s="345"/>
      <c r="G94" s="345"/>
      <c r="H94" s="345"/>
      <c r="I94" s="345"/>
      <c r="J94" s="345"/>
    </row>
    <row r="95" spans="1:10" customFormat="1" ht="28" x14ac:dyDescent="0.25">
      <c r="A95" s="349"/>
      <c r="B95" s="349" t="s">
        <v>177</v>
      </c>
      <c r="C95" s="345"/>
      <c r="D95" s="69" t="s">
        <v>178</v>
      </c>
      <c r="E95" s="349" t="s">
        <v>179</v>
      </c>
      <c r="F95" s="345"/>
      <c r="G95" s="345"/>
      <c r="H95" s="345"/>
      <c r="I95" s="345"/>
      <c r="J95" s="345"/>
    </row>
    <row r="96" spans="1:10" customFormat="1" ht="28" x14ac:dyDescent="0.25">
      <c r="A96" s="349"/>
      <c r="B96" s="349"/>
      <c r="C96" s="345"/>
      <c r="D96" s="69" t="s">
        <v>180</v>
      </c>
      <c r="E96" s="349"/>
      <c r="F96" s="345"/>
      <c r="G96" s="345"/>
      <c r="H96" s="345"/>
      <c r="I96" s="345"/>
      <c r="J96" s="345"/>
    </row>
    <row r="97" spans="1:10" customFormat="1" x14ac:dyDescent="0.25">
      <c r="A97" s="350" t="s">
        <v>181</v>
      </c>
      <c r="B97" s="353" t="s">
        <v>182</v>
      </c>
      <c r="C97" s="345" t="s">
        <v>136</v>
      </c>
      <c r="D97" s="61" t="s">
        <v>183</v>
      </c>
      <c r="E97" s="349" t="s">
        <v>184</v>
      </c>
      <c r="F97" s="345"/>
      <c r="G97" s="345"/>
      <c r="H97" s="345"/>
      <c r="I97" s="345"/>
      <c r="J97" s="345"/>
    </row>
    <row r="98" spans="1:10" customFormat="1" x14ac:dyDescent="0.25">
      <c r="A98" s="350"/>
      <c r="B98" s="353"/>
      <c r="C98" s="345"/>
      <c r="D98" s="61" t="s">
        <v>185</v>
      </c>
      <c r="E98" s="349"/>
      <c r="F98" s="345"/>
      <c r="G98" s="345"/>
      <c r="H98" s="345"/>
      <c r="I98" s="345"/>
      <c r="J98" s="345"/>
    </row>
    <row r="99" spans="1:10" customFormat="1" ht="28" x14ac:dyDescent="0.25">
      <c r="A99" s="350"/>
      <c r="B99" s="353"/>
      <c r="C99" s="345"/>
      <c r="D99" s="61" t="s">
        <v>186</v>
      </c>
      <c r="E99" s="349"/>
      <c r="F99" s="345"/>
      <c r="G99" s="345"/>
      <c r="H99" s="345"/>
      <c r="I99" s="345"/>
      <c r="J99" s="345"/>
    </row>
    <row r="100" spans="1:10" customFormat="1" x14ac:dyDescent="0.25">
      <c r="A100" s="350"/>
      <c r="B100" s="353"/>
      <c r="C100" s="345"/>
      <c r="D100" s="61" t="s">
        <v>187</v>
      </c>
      <c r="E100" s="349"/>
      <c r="F100" s="345"/>
      <c r="G100" s="345"/>
      <c r="H100" s="345"/>
      <c r="I100" s="345"/>
      <c r="J100" s="345"/>
    </row>
    <row r="101" spans="1:10" customFormat="1" x14ac:dyDescent="0.25">
      <c r="A101" s="350"/>
      <c r="B101" s="353" t="s">
        <v>188</v>
      </c>
      <c r="C101" s="345"/>
      <c r="D101" s="61" t="s">
        <v>40</v>
      </c>
      <c r="E101" s="349" t="s">
        <v>189</v>
      </c>
      <c r="F101" s="345"/>
      <c r="G101" s="345"/>
      <c r="H101" s="345"/>
      <c r="I101" s="345"/>
      <c r="J101" s="345"/>
    </row>
    <row r="102" spans="1:10" customFormat="1" x14ac:dyDescent="0.25">
      <c r="A102" s="350"/>
      <c r="B102" s="353"/>
      <c r="C102" s="345"/>
      <c r="D102" s="61" t="s">
        <v>190</v>
      </c>
      <c r="E102" s="349"/>
      <c r="F102" s="345"/>
      <c r="G102" s="345"/>
      <c r="H102" s="345"/>
      <c r="I102" s="345"/>
      <c r="J102" s="345"/>
    </row>
    <row r="103" spans="1:10" customFormat="1" ht="28" x14ac:dyDescent="0.25">
      <c r="A103" s="350"/>
      <c r="B103" s="353" t="s">
        <v>191</v>
      </c>
      <c r="C103" s="345"/>
      <c r="D103" s="61" t="s">
        <v>192</v>
      </c>
      <c r="E103" s="349" t="s">
        <v>189</v>
      </c>
      <c r="F103" s="345"/>
      <c r="G103" s="345"/>
      <c r="H103" s="345"/>
      <c r="I103" s="345"/>
      <c r="J103" s="345"/>
    </row>
    <row r="104" spans="1:10" customFormat="1" ht="28" x14ac:dyDescent="0.25">
      <c r="A104" s="350"/>
      <c r="B104" s="353"/>
      <c r="C104" s="345"/>
      <c r="D104" s="61" t="s">
        <v>193</v>
      </c>
      <c r="E104" s="349"/>
      <c r="F104" s="345"/>
      <c r="G104" s="345"/>
      <c r="H104" s="345"/>
      <c r="I104" s="345"/>
      <c r="J104" s="345"/>
    </row>
    <row r="105" spans="1:10" customFormat="1" ht="28" x14ac:dyDescent="0.25">
      <c r="A105" s="350"/>
      <c r="B105" s="353"/>
      <c r="C105" s="345"/>
      <c r="D105" s="61" t="s">
        <v>194</v>
      </c>
      <c r="E105" s="349"/>
      <c r="F105" s="345"/>
      <c r="G105" s="345"/>
      <c r="H105" s="345"/>
      <c r="I105" s="345"/>
      <c r="J105" s="345"/>
    </row>
    <row r="106" spans="1:10" customFormat="1" x14ac:dyDescent="0.25">
      <c r="A106" s="350"/>
      <c r="B106" s="353"/>
      <c r="C106" s="345"/>
      <c r="D106" s="61" t="s">
        <v>190</v>
      </c>
      <c r="E106" s="349"/>
      <c r="F106" s="345"/>
      <c r="G106" s="345"/>
      <c r="H106" s="345"/>
      <c r="I106" s="345"/>
      <c r="J106" s="345"/>
    </row>
    <row r="107" spans="1:10" customFormat="1" ht="28" x14ac:dyDescent="0.25">
      <c r="A107" s="350"/>
      <c r="B107" s="61" t="s">
        <v>195</v>
      </c>
      <c r="C107" s="345"/>
      <c r="D107" s="61" t="s">
        <v>196</v>
      </c>
      <c r="E107" s="69" t="s">
        <v>197</v>
      </c>
      <c r="F107" s="345"/>
      <c r="G107" s="345"/>
      <c r="H107" s="345"/>
      <c r="I107" s="345"/>
      <c r="J107" s="345"/>
    </row>
    <row r="108" spans="1:10" customFormat="1" ht="28" x14ac:dyDescent="0.25">
      <c r="A108" s="350"/>
      <c r="B108" s="61" t="s">
        <v>198</v>
      </c>
      <c r="C108" s="345"/>
      <c r="D108" s="61" t="s">
        <v>199</v>
      </c>
      <c r="E108" s="69" t="s">
        <v>197</v>
      </c>
      <c r="F108" s="345"/>
      <c r="G108" s="345"/>
      <c r="H108" s="345"/>
      <c r="I108" s="345"/>
      <c r="J108" s="345"/>
    </row>
    <row r="109" spans="1:10" x14ac:dyDescent="0.25">
      <c r="A109" s="345" t="s">
        <v>200</v>
      </c>
      <c r="B109" s="345"/>
      <c r="C109" s="345"/>
      <c r="D109" s="345"/>
      <c r="E109" s="345"/>
      <c r="F109" s="345"/>
      <c r="G109" s="345"/>
      <c r="H109" s="345"/>
      <c r="I109" s="438"/>
      <c r="J109" s="438"/>
    </row>
    <row r="110" spans="1:10" x14ac:dyDescent="0.25">
      <c r="A110" s="346" t="s">
        <v>201</v>
      </c>
      <c r="B110" s="346"/>
      <c r="C110" s="346"/>
      <c r="D110" s="346"/>
      <c r="E110" s="346"/>
      <c r="F110" s="346"/>
      <c r="G110" s="346"/>
      <c r="H110" s="346"/>
      <c r="I110" s="346"/>
      <c r="J110" s="346"/>
    </row>
  </sheetData>
  <mergeCells count="115">
    <mergeCell ref="I14:J15"/>
    <mergeCell ref="I16:J17"/>
    <mergeCell ref="I18:J19"/>
    <mergeCell ref="I33:J36"/>
    <mergeCell ref="I37:J39"/>
    <mergeCell ref="I3:J5"/>
    <mergeCell ref="I6:J7"/>
    <mergeCell ref="I8:J9"/>
    <mergeCell ref="I10:J11"/>
    <mergeCell ref="I12:J13"/>
    <mergeCell ref="I21:I31"/>
    <mergeCell ref="I40:I43"/>
    <mergeCell ref="J21:J31"/>
    <mergeCell ref="J40:J43"/>
    <mergeCell ref="I71:J88"/>
    <mergeCell ref="I89:J96"/>
    <mergeCell ref="I97:J108"/>
    <mergeCell ref="I62:J65"/>
    <mergeCell ref="I66:J68"/>
    <mergeCell ref="I69:J70"/>
    <mergeCell ref="I56:J58"/>
    <mergeCell ref="I59:J60"/>
    <mergeCell ref="I50:J55"/>
    <mergeCell ref="I44:J47"/>
    <mergeCell ref="I48:J49"/>
    <mergeCell ref="E103:E106"/>
    <mergeCell ref="F62:F70"/>
    <mergeCell ref="H3:H5"/>
    <mergeCell ref="H6:H7"/>
    <mergeCell ref="H8:H9"/>
    <mergeCell ref="H10:H11"/>
    <mergeCell ref="H12:H13"/>
    <mergeCell ref="H14:H15"/>
    <mergeCell ref="H16:H17"/>
    <mergeCell ref="H18:H19"/>
    <mergeCell ref="H21:H31"/>
    <mergeCell ref="H33:H43"/>
    <mergeCell ref="H44:H47"/>
    <mergeCell ref="H48:H49"/>
    <mergeCell ref="H50:H55"/>
    <mergeCell ref="H56:H61"/>
    <mergeCell ref="H62:H70"/>
    <mergeCell ref="F71:H108"/>
    <mergeCell ref="D28:D29"/>
    <mergeCell ref="E71:E76"/>
    <mergeCell ref="E77:E80"/>
    <mergeCell ref="E81:E82"/>
    <mergeCell ref="E83:E86"/>
    <mergeCell ref="E87:E88"/>
    <mergeCell ref="E95:E96"/>
    <mergeCell ref="E97:E100"/>
    <mergeCell ref="E101:E102"/>
    <mergeCell ref="B91:B93"/>
    <mergeCell ref="B95:B96"/>
    <mergeCell ref="B97:B100"/>
    <mergeCell ref="B101:B102"/>
    <mergeCell ref="B103:B106"/>
    <mergeCell ref="C3:C5"/>
    <mergeCell ref="C6:C7"/>
    <mergeCell ref="C8:C9"/>
    <mergeCell ref="C10:C11"/>
    <mergeCell ref="C12:C13"/>
    <mergeCell ref="C14:C15"/>
    <mergeCell ref="C16:C17"/>
    <mergeCell ref="C18:C19"/>
    <mergeCell ref="C21:C31"/>
    <mergeCell ref="C33:C43"/>
    <mergeCell ref="C44:C55"/>
    <mergeCell ref="C56:C61"/>
    <mergeCell ref="C62:C70"/>
    <mergeCell ref="C71:C88"/>
    <mergeCell ref="C89:C96"/>
    <mergeCell ref="C97:C108"/>
    <mergeCell ref="B62:B65"/>
    <mergeCell ref="B66:B68"/>
    <mergeCell ref="B69:B70"/>
    <mergeCell ref="B71:B76"/>
    <mergeCell ref="B77:B80"/>
    <mergeCell ref="B81:B82"/>
    <mergeCell ref="B83:B86"/>
    <mergeCell ref="B87:B88"/>
    <mergeCell ref="B89:B90"/>
    <mergeCell ref="B21:B31"/>
    <mergeCell ref="B33:B36"/>
    <mergeCell ref="B37:B39"/>
    <mergeCell ref="B40:B43"/>
    <mergeCell ref="B44:B47"/>
    <mergeCell ref="B48:B49"/>
    <mergeCell ref="B50:B55"/>
    <mergeCell ref="B56:B58"/>
    <mergeCell ref="B59:B60"/>
    <mergeCell ref="A1:J1"/>
    <mergeCell ref="I2:J2"/>
    <mergeCell ref="I20:J20"/>
    <mergeCell ref="I32:J32"/>
    <mergeCell ref="I61:J61"/>
    <mergeCell ref="A109:J109"/>
    <mergeCell ref="A110:J110"/>
    <mergeCell ref="A3:A19"/>
    <mergeCell ref="A20:A31"/>
    <mergeCell ref="A32:A43"/>
    <mergeCell ref="A44:A55"/>
    <mergeCell ref="A56:A61"/>
    <mergeCell ref="A62:A70"/>
    <mergeCell ref="A71:A88"/>
    <mergeCell ref="A89:A96"/>
    <mergeCell ref="A97:A108"/>
    <mergeCell ref="B3:B5"/>
    <mergeCell ref="B6:B7"/>
    <mergeCell ref="B8:B9"/>
    <mergeCell ref="B10:B11"/>
    <mergeCell ref="B12:B13"/>
    <mergeCell ref="B14:B15"/>
    <mergeCell ref="B16:B17"/>
    <mergeCell ref="B18:B19"/>
  </mergeCells>
  <phoneticPr fontId="45" type="noConversion"/>
  <pageMargins left="0.74803149606299202" right="0.74803149606299202" top="0.98425196850393704" bottom="0.98425196850393704" header="0.511811023622047" footer="0.511811023622047"/>
  <pageSetup paperSize="9" scale="95"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86"/>
  <sheetViews>
    <sheetView workbookViewId="0">
      <selection activeCell="K50" sqref="K50"/>
    </sheetView>
  </sheetViews>
  <sheetFormatPr defaultColWidth="9" defaultRowHeight="14" x14ac:dyDescent="0.25"/>
  <cols>
    <col min="1" max="1" width="5" style="11" customWidth="1"/>
    <col min="2" max="2" width="12.453125" style="11" customWidth="1"/>
    <col min="3" max="3" width="12.90625" style="11" customWidth="1"/>
    <col min="4" max="4" width="8.7265625" style="11" customWidth="1"/>
    <col min="5" max="7" width="9.26953125" style="11" customWidth="1"/>
    <col min="8" max="8" width="11.453125" style="11" customWidth="1"/>
    <col min="9" max="9" width="8.453125" style="11" customWidth="1"/>
    <col min="10" max="16384" width="9" style="11"/>
  </cols>
  <sheetData>
    <row r="1" spans="1:9" ht="21" x14ac:dyDescent="0.25">
      <c r="A1" s="73" t="s">
        <v>1851</v>
      </c>
      <c r="B1" s="74"/>
      <c r="C1" s="74"/>
      <c r="D1" s="74"/>
      <c r="E1" s="74"/>
      <c r="F1" s="74"/>
      <c r="G1" s="74"/>
      <c r="H1" s="74"/>
      <c r="I1" s="116"/>
    </row>
    <row r="2" spans="1:9" x14ac:dyDescent="0.25">
      <c r="A2" s="75" t="s">
        <v>204</v>
      </c>
      <c r="B2" s="76" t="s">
        <v>552</v>
      </c>
      <c r="C2" s="76" t="s">
        <v>206</v>
      </c>
      <c r="D2" s="77" t="s">
        <v>207</v>
      </c>
      <c r="E2" s="77" t="s">
        <v>208</v>
      </c>
      <c r="F2" s="77" t="s">
        <v>209</v>
      </c>
      <c r="G2" s="77" t="s">
        <v>210</v>
      </c>
      <c r="H2" s="77" t="s">
        <v>211</v>
      </c>
      <c r="I2" s="117" t="s">
        <v>212</v>
      </c>
    </row>
    <row r="3" spans="1:9" x14ac:dyDescent="0.25">
      <c r="A3" s="78">
        <v>1</v>
      </c>
      <c r="B3" s="79" t="str">
        <f>[1]Sheet2!C10</f>
        <v>新华1号大桥</v>
      </c>
      <c r="C3" s="80">
        <f>[1]Sheet2!B10</f>
        <v>9498</v>
      </c>
      <c r="D3" s="81" t="s">
        <v>219</v>
      </c>
      <c r="E3" s="81">
        <v>104.94</v>
      </c>
      <c r="F3" s="81">
        <v>5</v>
      </c>
      <c r="G3" s="81">
        <v>24</v>
      </c>
      <c r="H3" s="32" t="s">
        <v>216</v>
      </c>
      <c r="I3" s="118">
        <v>32</v>
      </c>
    </row>
    <row r="4" spans="1:9" x14ac:dyDescent="0.25">
      <c r="A4" s="78">
        <v>3</v>
      </c>
      <c r="B4" s="82" t="s">
        <v>1852</v>
      </c>
      <c r="C4" s="83">
        <v>14609</v>
      </c>
      <c r="D4" s="81" t="s">
        <v>219</v>
      </c>
      <c r="E4" s="84">
        <v>267.33999999999997</v>
      </c>
      <c r="F4" s="81">
        <v>9</v>
      </c>
      <c r="G4" s="81">
        <v>40</v>
      </c>
      <c r="H4" s="32" t="s">
        <v>216</v>
      </c>
      <c r="I4" s="118">
        <v>48</v>
      </c>
    </row>
    <row r="5" spans="1:9" x14ac:dyDescent="0.25">
      <c r="A5" s="78">
        <v>4</v>
      </c>
      <c r="B5" s="82" t="s">
        <v>1853</v>
      </c>
      <c r="C5" s="83">
        <v>19328</v>
      </c>
      <c r="D5" s="81" t="s">
        <v>219</v>
      </c>
      <c r="E5" s="81">
        <v>104.94</v>
      </c>
      <c r="F5" s="81">
        <v>5</v>
      </c>
      <c r="G5" s="81">
        <v>36</v>
      </c>
      <c r="H5" s="32" t="s">
        <v>216</v>
      </c>
      <c r="I5" s="118">
        <v>48</v>
      </c>
    </row>
    <row r="6" spans="1:9" ht="26" x14ac:dyDescent="0.25">
      <c r="A6" s="78">
        <v>9</v>
      </c>
      <c r="B6" s="82" t="s">
        <v>1854</v>
      </c>
      <c r="C6" s="83" t="s">
        <v>1855</v>
      </c>
      <c r="D6" s="81" t="s">
        <v>219</v>
      </c>
      <c r="E6" s="84">
        <v>104.94</v>
      </c>
      <c r="F6" s="81">
        <v>5</v>
      </c>
      <c r="G6" s="81">
        <v>24</v>
      </c>
      <c r="H6" s="32" t="s">
        <v>216</v>
      </c>
      <c r="I6" s="118">
        <f>16+16</f>
        <v>32</v>
      </c>
    </row>
    <row r="7" spans="1:9" ht="26" x14ac:dyDescent="0.25">
      <c r="A7" s="78">
        <v>11</v>
      </c>
      <c r="B7" s="82" t="s">
        <v>1856</v>
      </c>
      <c r="C7" s="83" t="s">
        <v>1857</v>
      </c>
      <c r="D7" s="81" t="s">
        <v>219</v>
      </c>
      <c r="E7" s="84">
        <v>246.34</v>
      </c>
      <c r="F7" s="81">
        <v>8</v>
      </c>
      <c r="G7" s="81">
        <f>18+18</f>
        <v>36</v>
      </c>
      <c r="H7" s="32" t="s">
        <v>216</v>
      </c>
      <c r="I7" s="118">
        <f>22+18</f>
        <v>40</v>
      </c>
    </row>
    <row r="8" spans="1:9" x14ac:dyDescent="0.25">
      <c r="A8" s="78">
        <v>12</v>
      </c>
      <c r="B8" s="82" t="s">
        <v>1858</v>
      </c>
      <c r="C8" s="83">
        <v>46712</v>
      </c>
      <c r="D8" s="81" t="s">
        <v>219</v>
      </c>
      <c r="E8" s="84">
        <v>186.34</v>
      </c>
      <c r="F8" s="81">
        <v>6</v>
      </c>
      <c r="G8" s="81">
        <v>28</v>
      </c>
      <c r="H8" s="32" t="s">
        <v>216</v>
      </c>
      <c r="I8" s="118">
        <v>36</v>
      </c>
    </row>
    <row r="9" spans="1:9" x14ac:dyDescent="0.25">
      <c r="A9" s="78">
        <v>15</v>
      </c>
      <c r="B9" s="82" t="s">
        <v>1859</v>
      </c>
      <c r="C9" s="83">
        <v>53144</v>
      </c>
      <c r="D9" s="81" t="s">
        <v>219</v>
      </c>
      <c r="E9" s="84">
        <v>216.34</v>
      </c>
      <c r="F9" s="81">
        <v>7</v>
      </c>
      <c r="G9" s="81">
        <v>48</v>
      </c>
      <c r="H9" s="32" t="s">
        <v>216</v>
      </c>
      <c r="I9" s="118">
        <v>60</v>
      </c>
    </row>
    <row r="10" spans="1:9" x14ac:dyDescent="0.25">
      <c r="A10" s="78">
        <v>16</v>
      </c>
      <c r="B10" s="82" t="s">
        <v>1860</v>
      </c>
      <c r="C10" s="83">
        <v>54166</v>
      </c>
      <c r="D10" s="81" t="s">
        <v>219</v>
      </c>
      <c r="E10" s="84">
        <v>104.94</v>
      </c>
      <c r="F10" s="81">
        <v>5</v>
      </c>
      <c r="G10" s="81">
        <v>24</v>
      </c>
      <c r="H10" s="32" t="s">
        <v>216</v>
      </c>
      <c r="I10" s="118">
        <v>32</v>
      </c>
    </row>
    <row r="11" spans="1:9" x14ac:dyDescent="0.25">
      <c r="A11" s="78">
        <v>18</v>
      </c>
      <c r="B11" s="82" t="s">
        <v>1861</v>
      </c>
      <c r="C11" s="83">
        <v>58718</v>
      </c>
      <c r="D11" s="81" t="s">
        <v>219</v>
      </c>
      <c r="E11" s="84">
        <v>486.34</v>
      </c>
      <c r="F11" s="81">
        <v>16</v>
      </c>
      <c r="G11" s="81">
        <v>68</v>
      </c>
      <c r="H11" s="32" t="s">
        <v>216</v>
      </c>
      <c r="I11" s="118">
        <v>70</v>
      </c>
    </row>
    <row r="12" spans="1:9" ht="26" x14ac:dyDescent="0.25">
      <c r="A12" s="78">
        <v>19</v>
      </c>
      <c r="B12" s="82" t="s">
        <v>1862</v>
      </c>
      <c r="C12" s="83" t="s">
        <v>1863</v>
      </c>
      <c r="D12" s="81" t="s">
        <v>219</v>
      </c>
      <c r="E12" s="84">
        <v>306.33999999999997</v>
      </c>
      <c r="F12" s="81">
        <v>10</v>
      </c>
      <c r="G12" s="81">
        <v>66</v>
      </c>
      <c r="H12" s="32" t="s">
        <v>216</v>
      </c>
      <c r="I12" s="118">
        <f>33+33</f>
        <v>66</v>
      </c>
    </row>
    <row r="13" spans="1:9" ht="26" x14ac:dyDescent="0.25">
      <c r="A13" s="78">
        <v>20</v>
      </c>
      <c r="B13" s="82" t="s">
        <v>1864</v>
      </c>
      <c r="C13" s="83" t="s">
        <v>1865</v>
      </c>
      <c r="D13" s="81" t="s">
        <v>219</v>
      </c>
      <c r="E13" s="84">
        <v>366.34</v>
      </c>
      <c r="F13" s="81">
        <v>12</v>
      </c>
      <c r="G13" s="81">
        <f>39+39</f>
        <v>78</v>
      </c>
      <c r="H13" s="32" t="s">
        <v>216</v>
      </c>
      <c r="I13" s="118">
        <f>39+42</f>
        <v>81</v>
      </c>
    </row>
    <row r="14" spans="1:9" ht="26" x14ac:dyDescent="0.25">
      <c r="A14" s="78">
        <v>21</v>
      </c>
      <c r="B14" s="82" t="s">
        <v>1866</v>
      </c>
      <c r="C14" s="83">
        <v>62515</v>
      </c>
      <c r="D14" s="81" t="s">
        <v>219</v>
      </c>
      <c r="E14" s="84">
        <v>486.34</v>
      </c>
      <c r="F14" s="81">
        <v>16</v>
      </c>
      <c r="G14" s="81">
        <v>102</v>
      </c>
      <c r="H14" s="32" t="s">
        <v>216</v>
      </c>
      <c r="I14" s="118">
        <v>108</v>
      </c>
    </row>
    <row r="15" spans="1:9" x14ac:dyDescent="0.25">
      <c r="A15" s="78">
        <v>22</v>
      </c>
      <c r="B15" s="82" t="s">
        <v>1867</v>
      </c>
      <c r="C15" s="83">
        <v>63377</v>
      </c>
      <c r="D15" s="81" t="s">
        <v>219</v>
      </c>
      <c r="E15" s="84">
        <v>396.34</v>
      </c>
      <c r="F15" s="81">
        <v>13</v>
      </c>
      <c r="G15" s="81">
        <v>82</v>
      </c>
      <c r="H15" s="32" t="s">
        <v>216</v>
      </c>
      <c r="I15" s="118">
        <v>90</v>
      </c>
    </row>
    <row r="16" spans="1:9" ht="26" x14ac:dyDescent="0.25">
      <c r="A16" s="78">
        <v>23</v>
      </c>
      <c r="B16" s="82" t="s">
        <v>1868</v>
      </c>
      <c r="C16" s="83" t="s">
        <v>1869</v>
      </c>
      <c r="D16" s="81" t="s">
        <v>219</v>
      </c>
      <c r="E16" s="84">
        <f>(906.34+846.37)/2</f>
        <v>876.35500000000002</v>
      </c>
      <c r="F16" s="81">
        <f>(30+28)/2</f>
        <v>29</v>
      </c>
      <c r="G16" s="81">
        <f>62+58</f>
        <v>120</v>
      </c>
      <c r="H16" s="32" t="s">
        <v>216</v>
      </c>
      <c r="I16" s="118">
        <f>66+62</f>
        <v>128</v>
      </c>
    </row>
    <row r="17" spans="1:9" x14ac:dyDescent="0.25">
      <c r="A17" s="78">
        <v>24</v>
      </c>
      <c r="B17" s="82" t="s">
        <v>1870</v>
      </c>
      <c r="C17" s="83">
        <v>73218</v>
      </c>
      <c r="D17" s="81" t="s">
        <v>219</v>
      </c>
      <c r="E17" s="84">
        <v>336.34</v>
      </c>
      <c r="F17" s="81">
        <v>11</v>
      </c>
      <c r="G17" s="81">
        <v>48</v>
      </c>
      <c r="H17" s="32" t="s">
        <v>216</v>
      </c>
      <c r="I17" s="118">
        <v>56</v>
      </c>
    </row>
    <row r="18" spans="1:9" ht="26" x14ac:dyDescent="0.25">
      <c r="A18" s="78">
        <v>25</v>
      </c>
      <c r="B18" s="82" t="s">
        <v>1871</v>
      </c>
      <c r="C18" s="83">
        <v>79350</v>
      </c>
      <c r="D18" s="81" t="s">
        <v>219</v>
      </c>
      <c r="E18" s="84">
        <v>104.94</v>
      </c>
      <c r="F18" s="81">
        <v>5</v>
      </c>
      <c r="G18" s="81">
        <v>24</v>
      </c>
      <c r="H18" s="32" t="s">
        <v>216</v>
      </c>
      <c r="I18" s="118">
        <v>32</v>
      </c>
    </row>
    <row r="19" spans="1:9" x14ac:dyDescent="0.25">
      <c r="A19" s="78">
        <v>26</v>
      </c>
      <c r="B19" s="85" t="s">
        <v>1872</v>
      </c>
      <c r="C19" s="83">
        <v>79822</v>
      </c>
      <c r="D19" s="81" t="s">
        <v>219</v>
      </c>
      <c r="E19" s="84">
        <v>336.34</v>
      </c>
      <c r="F19" s="81">
        <v>11</v>
      </c>
      <c r="G19" s="81">
        <v>48</v>
      </c>
      <c r="H19" s="32" t="s">
        <v>216</v>
      </c>
      <c r="I19" s="118">
        <v>56</v>
      </c>
    </row>
    <row r="20" spans="1:9" x14ac:dyDescent="0.25">
      <c r="A20" s="78">
        <v>27</v>
      </c>
      <c r="B20" s="85" t="s">
        <v>1873</v>
      </c>
      <c r="C20" s="83">
        <v>82597</v>
      </c>
      <c r="D20" s="81" t="s">
        <v>219</v>
      </c>
      <c r="E20" s="86">
        <v>124.94</v>
      </c>
      <c r="F20" s="81">
        <v>6</v>
      </c>
      <c r="G20" s="81">
        <v>28</v>
      </c>
      <c r="H20" s="32" t="s">
        <v>216</v>
      </c>
      <c r="I20" s="118">
        <v>36</v>
      </c>
    </row>
    <row r="21" spans="1:9" x14ac:dyDescent="0.25">
      <c r="A21" s="78">
        <v>28</v>
      </c>
      <c r="B21" s="85" t="s">
        <v>1874</v>
      </c>
      <c r="C21" s="83">
        <v>85355</v>
      </c>
      <c r="D21" s="81" t="s">
        <v>219</v>
      </c>
      <c r="E21" s="86">
        <v>576.34</v>
      </c>
      <c r="F21" s="81">
        <v>19</v>
      </c>
      <c r="G21" s="81">
        <v>80</v>
      </c>
      <c r="H21" s="32" t="s">
        <v>216</v>
      </c>
      <c r="I21" s="118">
        <v>88</v>
      </c>
    </row>
    <row r="22" spans="1:9" x14ac:dyDescent="0.25">
      <c r="A22" s="78">
        <v>29</v>
      </c>
      <c r="B22" s="82" t="s">
        <v>1875</v>
      </c>
      <c r="C22" s="83">
        <v>90539</v>
      </c>
      <c r="D22" s="81" t="s">
        <v>219</v>
      </c>
      <c r="E22" s="86">
        <v>144.94</v>
      </c>
      <c r="F22" s="81">
        <v>7</v>
      </c>
      <c r="G22" s="81">
        <v>48</v>
      </c>
      <c r="H22" s="32" t="s">
        <v>216</v>
      </c>
      <c r="I22" s="118">
        <v>60</v>
      </c>
    </row>
    <row r="23" spans="1:9" x14ac:dyDescent="0.25">
      <c r="A23" s="78">
        <v>30</v>
      </c>
      <c r="B23" s="87" t="s">
        <v>1876</v>
      </c>
      <c r="C23" s="83">
        <v>94458</v>
      </c>
      <c r="D23" s="81" t="s">
        <v>219</v>
      </c>
      <c r="E23" s="86">
        <v>126.34</v>
      </c>
      <c r="F23" s="81">
        <v>4</v>
      </c>
      <c r="G23" s="81">
        <v>30</v>
      </c>
      <c r="H23" s="32" t="s">
        <v>216</v>
      </c>
      <c r="I23" s="118">
        <v>42</v>
      </c>
    </row>
    <row r="24" spans="1:9" x14ac:dyDescent="0.25">
      <c r="A24" s="78">
        <v>32</v>
      </c>
      <c r="B24" s="82" t="s">
        <v>1877</v>
      </c>
      <c r="C24" s="83">
        <v>101588</v>
      </c>
      <c r="D24" s="81" t="s">
        <v>219</v>
      </c>
      <c r="E24" s="86">
        <v>84.94</v>
      </c>
      <c r="F24" s="81"/>
      <c r="G24" s="81">
        <v>20</v>
      </c>
      <c r="H24" s="32" t="s">
        <v>216</v>
      </c>
      <c r="I24" s="118">
        <v>28</v>
      </c>
    </row>
    <row r="25" spans="1:9" ht="26" x14ac:dyDescent="0.25">
      <c r="A25" s="78">
        <v>34</v>
      </c>
      <c r="B25" s="79" t="s">
        <v>1878</v>
      </c>
      <c r="C25" s="88">
        <v>1688</v>
      </c>
      <c r="D25" s="81" t="s">
        <v>219</v>
      </c>
      <c r="E25" s="81">
        <v>248.16</v>
      </c>
      <c r="F25" s="81">
        <v>8</v>
      </c>
      <c r="G25" s="81">
        <v>27</v>
      </c>
      <c r="H25" s="32" t="s">
        <v>216</v>
      </c>
      <c r="I25" s="118">
        <v>27</v>
      </c>
    </row>
    <row r="26" spans="1:9" ht="26" x14ac:dyDescent="0.25">
      <c r="A26" s="78">
        <v>36</v>
      </c>
      <c r="B26" s="89" t="s">
        <v>1879</v>
      </c>
      <c r="C26" s="90">
        <v>6503</v>
      </c>
      <c r="D26" s="81" t="s">
        <v>219</v>
      </c>
      <c r="E26" s="91">
        <v>104.94</v>
      </c>
      <c r="F26" s="81">
        <v>5</v>
      </c>
      <c r="G26" s="81">
        <v>24</v>
      </c>
      <c r="H26" s="32" t="s">
        <v>216</v>
      </c>
      <c r="I26" s="118">
        <v>32</v>
      </c>
    </row>
    <row r="27" spans="1:9" ht="26" x14ac:dyDescent="0.25">
      <c r="A27" s="78">
        <v>39</v>
      </c>
      <c r="B27" s="83" t="s">
        <v>1880</v>
      </c>
      <c r="C27" s="83">
        <v>50420</v>
      </c>
      <c r="D27" s="81" t="s">
        <v>219</v>
      </c>
      <c r="E27" s="91">
        <v>124.94</v>
      </c>
      <c r="F27" s="81">
        <v>6</v>
      </c>
      <c r="G27" s="81">
        <v>28</v>
      </c>
      <c r="H27" s="32" t="s">
        <v>216</v>
      </c>
      <c r="I27" s="118">
        <v>36</v>
      </c>
    </row>
    <row r="28" spans="1:9" ht="26" x14ac:dyDescent="0.25">
      <c r="A28" s="78">
        <v>40</v>
      </c>
      <c r="B28" s="83" t="s">
        <v>1881</v>
      </c>
      <c r="C28" s="83">
        <v>57950</v>
      </c>
      <c r="D28" s="81" t="s">
        <v>219</v>
      </c>
      <c r="E28" s="91">
        <v>304.94</v>
      </c>
      <c r="F28" s="81">
        <v>15</v>
      </c>
      <c r="G28" s="81">
        <v>64</v>
      </c>
      <c r="H28" s="32" t="s">
        <v>216</v>
      </c>
      <c r="I28" s="118">
        <v>72</v>
      </c>
    </row>
    <row r="29" spans="1:9" x14ac:dyDescent="0.25">
      <c r="A29" s="78">
        <v>41</v>
      </c>
      <c r="B29" s="89" t="s">
        <v>1882</v>
      </c>
      <c r="C29" s="92">
        <v>72387</v>
      </c>
      <c r="D29" s="81" t="s">
        <v>219</v>
      </c>
      <c r="E29" s="81">
        <v>486.34</v>
      </c>
      <c r="F29" s="81">
        <v>16</v>
      </c>
      <c r="G29" s="81">
        <v>68</v>
      </c>
      <c r="H29" s="32" t="s">
        <v>216</v>
      </c>
      <c r="I29" s="118">
        <v>76</v>
      </c>
    </row>
    <row r="30" spans="1:9" ht="26" x14ac:dyDescent="0.25">
      <c r="A30" s="93">
        <v>42</v>
      </c>
      <c r="B30" s="94" t="s">
        <v>1883</v>
      </c>
      <c r="C30" s="94" t="s">
        <v>1884</v>
      </c>
      <c r="D30" s="95" t="s">
        <v>219</v>
      </c>
      <c r="E30" s="96">
        <v>108.86</v>
      </c>
      <c r="F30" s="95">
        <v>3</v>
      </c>
      <c r="G30" s="95">
        <v>8</v>
      </c>
      <c r="H30" s="97" t="s">
        <v>216</v>
      </c>
      <c r="I30" s="119">
        <v>12</v>
      </c>
    </row>
    <row r="31" spans="1:9" ht="26" x14ac:dyDescent="0.25">
      <c r="A31" s="98">
        <v>47</v>
      </c>
      <c r="B31" s="99" t="s">
        <v>1885</v>
      </c>
      <c r="C31" s="99" t="s">
        <v>1886</v>
      </c>
      <c r="D31" s="100" t="s">
        <v>219</v>
      </c>
      <c r="E31" s="101">
        <v>108.06</v>
      </c>
      <c r="F31" s="100">
        <v>3</v>
      </c>
      <c r="G31" s="100">
        <v>8</v>
      </c>
      <c r="H31" s="102" t="s">
        <v>216</v>
      </c>
      <c r="I31" s="120">
        <v>12</v>
      </c>
    </row>
    <row r="32" spans="1:9" ht="26" x14ac:dyDescent="0.25">
      <c r="A32" s="78">
        <v>48</v>
      </c>
      <c r="B32" s="33" t="s">
        <v>1887</v>
      </c>
      <c r="C32" s="33" t="s">
        <v>1888</v>
      </c>
      <c r="D32" s="81" t="s">
        <v>219</v>
      </c>
      <c r="E32" s="103">
        <v>108.06</v>
      </c>
      <c r="F32" s="81">
        <v>3</v>
      </c>
      <c r="G32" s="81">
        <v>8</v>
      </c>
      <c r="H32" s="32" t="s">
        <v>216</v>
      </c>
      <c r="I32" s="118">
        <v>12</v>
      </c>
    </row>
    <row r="33" spans="1:9" ht="26" x14ac:dyDescent="0.25">
      <c r="A33" s="78">
        <v>49</v>
      </c>
      <c r="B33" s="33" t="s">
        <v>1889</v>
      </c>
      <c r="C33" s="33" t="s">
        <v>1890</v>
      </c>
      <c r="D33" s="81" t="s">
        <v>219</v>
      </c>
      <c r="E33" s="103">
        <v>108.06</v>
      </c>
      <c r="F33" s="81">
        <v>3</v>
      </c>
      <c r="G33" s="81">
        <v>8</v>
      </c>
      <c r="H33" s="32" t="s">
        <v>216</v>
      </c>
      <c r="I33" s="118">
        <v>12</v>
      </c>
    </row>
    <row r="34" spans="1:9" ht="26" x14ac:dyDescent="0.25">
      <c r="A34" s="78">
        <v>50</v>
      </c>
      <c r="B34" s="33" t="s">
        <v>1891</v>
      </c>
      <c r="C34" s="33" t="s">
        <v>1892</v>
      </c>
      <c r="D34" s="81" t="s">
        <v>219</v>
      </c>
      <c r="E34" s="103">
        <v>108.06</v>
      </c>
      <c r="F34" s="81">
        <v>3</v>
      </c>
      <c r="G34" s="81">
        <v>8</v>
      </c>
      <c r="H34" s="32" t="s">
        <v>216</v>
      </c>
      <c r="I34" s="118">
        <v>12</v>
      </c>
    </row>
    <row r="35" spans="1:9" ht="26" x14ac:dyDescent="0.25">
      <c r="A35" s="78">
        <v>55</v>
      </c>
      <c r="B35" s="33" t="s">
        <v>1893</v>
      </c>
      <c r="C35" s="33" t="s">
        <v>1894</v>
      </c>
      <c r="D35" s="81" t="s">
        <v>219</v>
      </c>
      <c r="E35" s="103">
        <v>108.06</v>
      </c>
      <c r="F35" s="81">
        <v>3</v>
      </c>
      <c r="G35" s="81">
        <v>8</v>
      </c>
      <c r="H35" s="32" t="s">
        <v>216</v>
      </c>
      <c r="I35" s="118">
        <v>12</v>
      </c>
    </row>
    <row r="36" spans="1:9" ht="26" x14ac:dyDescent="0.25">
      <c r="A36" s="78">
        <v>56</v>
      </c>
      <c r="B36" s="33" t="s">
        <v>1895</v>
      </c>
      <c r="C36" s="33" t="s">
        <v>1896</v>
      </c>
      <c r="D36" s="81" t="s">
        <v>219</v>
      </c>
      <c r="E36" s="103">
        <v>108.06</v>
      </c>
      <c r="F36" s="81">
        <v>3</v>
      </c>
      <c r="G36" s="81">
        <v>8</v>
      </c>
      <c r="H36" s="32" t="s">
        <v>216</v>
      </c>
      <c r="I36" s="118">
        <v>12</v>
      </c>
    </row>
    <row r="37" spans="1:9" ht="26" x14ac:dyDescent="0.25">
      <c r="A37" s="78">
        <v>57</v>
      </c>
      <c r="B37" s="33" t="s">
        <v>1897</v>
      </c>
      <c r="C37" s="33" t="s">
        <v>1898</v>
      </c>
      <c r="D37" s="81" t="s">
        <v>219</v>
      </c>
      <c r="E37" s="103">
        <v>108.06</v>
      </c>
      <c r="F37" s="81">
        <v>3</v>
      </c>
      <c r="G37" s="81">
        <v>8</v>
      </c>
      <c r="H37" s="32" t="s">
        <v>216</v>
      </c>
      <c r="I37" s="118">
        <v>12</v>
      </c>
    </row>
    <row r="38" spans="1:9" x14ac:dyDescent="0.25">
      <c r="A38" s="78">
        <v>58</v>
      </c>
      <c r="B38" s="79" t="s">
        <v>1899</v>
      </c>
      <c r="C38" s="83">
        <v>2469.5</v>
      </c>
      <c r="D38" s="81" t="s">
        <v>219</v>
      </c>
      <c r="E38" s="81">
        <v>467.44</v>
      </c>
      <c r="F38" s="81">
        <v>8</v>
      </c>
      <c r="G38" s="81">
        <v>34</v>
      </c>
      <c r="H38" s="32" t="s">
        <v>216</v>
      </c>
      <c r="I38" s="118">
        <v>43</v>
      </c>
    </row>
    <row r="39" spans="1:9" x14ac:dyDescent="0.25">
      <c r="A39" s="78">
        <v>64</v>
      </c>
      <c r="B39" s="79" t="s">
        <v>1899</v>
      </c>
      <c r="C39" s="104">
        <v>959.5</v>
      </c>
      <c r="D39" s="81" t="s">
        <v>219</v>
      </c>
      <c r="E39" s="81">
        <v>307.51</v>
      </c>
      <c r="F39" s="81">
        <v>8</v>
      </c>
      <c r="G39" s="81">
        <v>20</v>
      </c>
      <c r="H39" s="32" t="s">
        <v>216</v>
      </c>
      <c r="I39" s="118">
        <v>28</v>
      </c>
    </row>
    <row r="40" spans="1:9" x14ac:dyDescent="0.25">
      <c r="A40" s="78">
        <v>68</v>
      </c>
      <c r="B40" s="33" t="s">
        <v>1900</v>
      </c>
      <c r="C40" s="105" t="s">
        <v>1901</v>
      </c>
      <c r="D40" s="81" t="s">
        <v>219</v>
      </c>
      <c r="E40" s="87">
        <v>121.45</v>
      </c>
      <c r="F40" s="81">
        <v>5</v>
      </c>
      <c r="G40" s="81">
        <v>48</v>
      </c>
      <c r="H40" s="32" t="s">
        <v>216</v>
      </c>
      <c r="I40" s="118">
        <v>56</v>
      </c>
    </row>
    <row r="41" spans="1:9" x14ac:dyDescent="0.25">
      <c r="A41" s="78">
        <v>69</v>
      </c>
      <c r="B41" s="33" t="s">
        <v>1900</v>
      </c>
      <c r="C41" s="106">
        <v>666</v>
      </c>
      <c r="D41" s="81" t="s">
        <v>219</v>
      </c>
      <c r="E41" s="87">
        <f>6*20+2.5*2-0.07</f>
        <v>124.93</v>
      </c>
      <c r="F41" s="81">
        <v>6</v>
      </c>
      <c r="G41" s="81">
        <v>42</v>
      </c>
      <c r="H41" s="32" t="s">
        <v>216</v>
      </c>
      <c r="I41" s="118">
        <v>42</v>
      </c>
    </row>
    <row r="42" spans="1:9" x14ac:dyDescent="0.25">
      <c r="A42" s="78">
        <v>70</v>
      </c>
      <c r="B42" s="33" t="s">
        <v>1900</v>
      </c>
      <c r="C42" s="106">
        <v>1369</v>
      </c>
      <c r="D42" s="81" t="s">
        <v>219</v>
      </c>
      <c r="E42" s="87">
        <v>247.33</v>
      </c>
      <c r="F42" s="81">
        <v>7</v>
      </c>
      <c r="G42" s="81">
        <v>24</v>
      </c>
      <c r="H42" s="32" t="s">
        <v>216</v>
      </c>
      <c r="I42" s="118">
        <v>30</v>
      </c>
    </row>
    <row r="43" spans="1:9" x14ac:dyDescent="0.25">
      <c r="A43" s="78">
        <v>71</v>
      </c>
      <c r="B43" s="79" t="s">
        <v>1902</v>
      </c>
      <c r="C43" s="105">
        <v>87380</v>
      </c>
      <c r="D43" s="81" t="s">
        <v>219</v>
      </c>
      <c r="E43" s="87">
        <v>404.94</v>
      </c>
      <c r="F43" s="81">
        <v>20</v>
      </c>
      <c r="G43" s="81">
        <v>84</v>
      </c>
      <c r="H43" s="32" t="s">
        <v>216</v>
      </c>
      <c r="I43" s="118">
        <v>92</v>
      </c>
    </row>
    <row r="44" spans="1:9" x14ac:dyDescent="0.25">
      <c r="A44" s="78">
        <v>72</v>
      </c>
      <c r="B44" s="79" t="s">
        <v>1902</v>
      </c>
      <c r="C44" s="107">
        <v>458.7</v>
      </c>
      <c r="D44" s="81" t="s">
        <v>219</v>
      </c>
      <c r="E44" s="87">
        <v>285.44</v>
      </c>
      <c r="F44" s="81">
        <v>14</v>
      </c>
      <c r="G44" s="81">
        <v>30</v>
      </c>
      <c r="H44" s="32" t="s">
        <v>216</v>
      </c>
      <c r="I44" s="118">
        <v>34</v>
      </c>
    </row>
    <row r="45" spans="1:9" x14ac:dyDescent="0.25">
      <c r="A45" s="78">
        <v>73</v>
      </c>
      <c r="B45" s="79" t="s">
        <v>1902</v>
      </c>
      <c r="C45" s="106">
        <v>1523.4</v>
      </c>
      <c r="D45" s="81" t="s">
        <v>219</v>
      </c>
      <c r="E45" s="87">
        <v>305.52</v>
      </c>
      <c r="F45" s="81">
        <v>12</v>
      </c>
      <c r="G45" s="81">
        <v>39</v>
      </c>
      <c r="H45" s="32" t="s">
        <v>216</v>
      </c>
      <c r="I45" s="118">
        <v>45</v>
      </c>
    </row>
    <row r="46" spans="1:9" ht="15" x14ac:dyDescent="0.25">
      <c r="A46" s="78"/>
      <c r="B46" s="31">
        <f>COUNTIF($D$3:$D$77,D46)</f>
        <v>44</v>
      </c>
      <c r="C46" s="81" t="s">
        <v>1384</v>
      </c>
      <c r="D46" s="79" t="s">
        <v>219</v>
      </c>
      <c r="E46" s="34">
        <f ca="1">SUMIF($D$3:$D$77,"大桥",$E$3:$E$77)</f>
        <v>0</v>
      </c>
      <c r="F46" s="34">
        <f ca="1">SUMIF($D$3:$D$77,"大桥",$F$3:$F$77)</f>
        <v>0</v>
      </c>
      <c r="G46" s="34">
        <f ca="1">SUMIF($D$3:$D$77,"大桥",$G$3:$G$77)</f>
        <v>0</v>
      </c>
      <c r="H46" s="32"/>
      <c r="I46" s="53">
        <f ca="1">SUMIF($D$3:$D$77,"大桥",$I$3:$I$77)</f>
        <v>0</v>
      </c>
    </row>
    <row r="47" spans="1:9" ht="26" x14ac:dyDescent="0.25">
      <c r="A47" s="78">
        <v>31</v>
      </c>
      <c r="B47" s="82" t="s">
        <v>1903</v>
      </c>
      <c r="C47" s="83">
        <v>97696</v>
      </c>
      <c r="D47" s="81" t="s">
        <v>267</v>
      </c>
      <c r="E47" s="86">
        <v>3536.34</v>
      </c>
      <c r="F47" s="81">
        <v>119</v>
      </c>
      <c r="G47" s="81">
        <v>480</v>
      </c>
      <c r="H47" s="32" t="s">
        <v>216</v>
      </c>
      <c r="I47" s="118">
        <v>488</v>
      </c>
    </row>
    <row r="48" spans="1:9" ht="15" x14ac:dyDescent="0.25">
      <c r="A48" s="78"/>
      <c r="B48" s="31">
        <f>COUNTIF($D$3:$D$77,D48)</f>
        <v>2</v>
      </c>
      <c r="C48" s="81" t="s">
        <v>1384</v>
      </c>
      <c r="D48" s="79" t="s">
        <v>267</v>
      </c>
      <c r="E48" s="34">
        <f ca="1">SUMIF($D$3:$D$77,"特大桥",$E$3:$E$77)</f>
        <v>0</v>
      </c>
      <c r="F48" s="34">
        <f ca="1">SUMIF($D$3:$D$77,"特大桥",$F$3:$F$77)</f>
        <v>0</v>
      </c>
      <c r="G48" s="34">
        <f ca="1">SUMIF($D$3:$D$77,"特大桥",$G$3:$G$77)</f>
        <v>0</v>
      </c>
      <c r="H48" s="32"/>
      <c r="I48" s="53">
        <f ca="1">SUMIF($D$3:$D$77,"特大桥",$I$3:$I$77)</f>
        <v>0</v>
      </c>
    </row>
    <row r="49" spans="1:9" ht="26" x14ac:dyDescent="0.25">
      <c r="A49" s="78">
        <v>75</v>
      </c>
      <c r="B49" s="79" t="s">
        <v>1904</v>
      </c>
      <c r="C49" s="83">
        <v>15653.31</v>
      </c>
      <c r="D49" s="81" t="s">
        <v>23</v>
      </c>
      <c r="E49" s="87">
        <v>28</v>
      </c>
      <c r="F49" s="81">
        <v>1</v>
      </c>
      <c r="G49" s="81"/>
      <c r="H49" s="32"/>
      <c r="I49" s="118"/>
    </row>
    <row r="50" spans="1:9" ht="26" x14ac:dyDescent="0.25">
      <c r="A50" s="78">
        <v>2</v>
      </c>
      <c r="B50" s="82" t="s">
        <v>1905</v>
      </c>
      <c r="C50" s="85" t="s">
        <v>1906</v>
      </c>
      <c r="D50" s="81" t="s">
        <v>215</v>
      </c>
      <c r="E50" s="81">
        <v>96.34</v>
      </c>
      <c r="F50" s="81">
        <v>3</v>
      </c>
      <c r="G50" s="81">
        <v>24</v>
      </c>
      <c r="H50" s="32" t="s">
        <v>216</v>
      </c>
      <c r="I50" s="118">
        <v>24</v>
      </c>
    </row>
    <row r="51" spans="1:9" ht="26" x14ac:dyDescent="0.25">
      <c r="A51" s="78">
        <v>5</v>
      </c>
      <c r="B51" s="82" t="s">
        <v>1907</v>
      </c>
      <c r="C51" s="83">
        <v>22776</v>
      </c>
      <c r="D51" s="81" t="s">
        <v>215</v>
      </c>
      <c r="E51" s="81">
        <v>64.94</v>
      </c>
      <c r="F51" s="81">
        <v>3</v>
      </c>
      <c r="G51" s="81">
        <v>24</v>
      </c>
      <c r="H51" s="32" t="s">
        <v>216</v>
      </c>
      <c r="I51" s="118">
        <v>36</v>
      </c>
    </row>
    <row r="52" spans="1:9" x14ac:dyDescent="0.25">
      <c r="A52" s="78">
        <v>6</v>
      </c>
      <c r="B52" s="82" t="s">
        <v>1908</v>
      </c>
      <c r="C52" s="83">
        <v>31049</v>
      </c>
      <c r="D52" s="81" t="s">
        <v>215</v>
      </c>
      <c r="E52" s="84">
        <v>84.44</v>
      </c>
      <c r="F52" s="81">
        <v>5</v>
      </c>
      <c r="G52" s="81">
        <v>24</v>
      </c>
      <c r="H52" s="32" t="s">
        <v>216</v>
      </c>
      <c r="I52" s="118">
        <v>28</v>
      </c>
    </row>
    <row r="53" spans="1:9" x14ac:dyDescent="0.25">
      <c r="A53" s="78">
        <v>7</v>
      </c>
      <c r="B53" s="33" t="s">
        <v>1909</v>
      </c>
      <c r="C53" s="108">
        <v>31491</v>
      </c>
      <c r="D53" s="32" t="s">
        <v>215</v>
      </c>
      <c r="E53" s="109">
        <v>68.44</v>
      </c>
      <c r="F53" s="32">
        <v>4</v>
      </c>
      <c r="G53" s="32">
        <v>20</v>
      </c>
      <c r="H53" s="32" t="s">
        <v>216</v>
      </c>
      <c r="I53" s="121">
        <v>20</v>
      </c>
    </row>
    <row r="54" spans="1:9" x14ac:dyDescent="0.25">
      <c r="A54" s="78">
        <v>8</v>
      </c>
      <c r="B54" s="82" t="s">
        <v>1910</v>
      </c>
      <c r="C54" s="83">
        <v>35041</v>
      </c>
      <c r="D54" s="81" t="s">
        <v>215</v>
      </c>
      <c r="E54" s="84">
        <v>84.94</v>
      </c>
      <c r="F54" s="81">
        <v>4</v>
      </c>
      <c r="G54" s="81">
        <v>30</v>
      </c>
      <c r="H54" s="32" t="s">
        <v>216</v>
      </c>
      <c r="I54" s="118">
        <v>30</v>
      </c>
    </row>
    <row r="55" spans="1:9" ht="26" x14ac:dyDescent="0.25">
      <c r="A55" s="78">
        <v>10</v>
      </c>
      <c r="B55" s="82" t="s">
        <v>1911</v>
      </c>
      <c r="C55" s="83" t="s">
        <v>1912</v>
      </c>
      <c r="D55" s="81" t="s">
        <v>215</v>
      </c>
      <c r="E55" s="84">
        <v>84.94</v>
      </c>
      <c r="F55" s="81">
        <v>4</v>
      </c>
      <c r="G55" s="81">
        <v>30</v>
      </c>
      <c r="H55" s="32" t="s">
        <v>216</v>
      </c>
      <c r="I55" s="118">
        <f>21+21</f>
        <v>42</v>
      </c>
    </row>
    <row r="56" spans="1:9" x14ac:dyDescent="0.25">
      <c r="A56" s="78">
        <v>13</v>
      </c>
      <c r="B56" s="82" t="s">
        <v>215</v>
      </c>
      <c r="C56" s="83">
        <v>48362</v>
      </c>
      <c r="D56" s="81" t="s">
        <v>215</v>
      </c>
      <c r="E56" s="84">
        <v>52.44</v>
      </c>
      <c r="F56" s="81">
        <v>3</v>
      </c>
      <c r="G56" s="81">
        <v>16</v>
      </c>
      <c r="H56" s="32" t="s">
        <v>216</v>
      </c>
      <c r="I56" s="118">
        <v>24</v>
      </c>
    </row>
    <row r="57" spans="1:9" x14ac:dyDescent="0.25">
      <c r="A57" s="78">
        <v>14</v>
      </c>
      <c r="B57" s="82" t="s">
        <v>215</v>
      </c>
      <c r="C57" s="83">
        <v>49567</v>
      </c>
      <c r="D57" s="81" t="s">
        <v>215</v>
      </c>
      <c r="E57" s="84">
        <v>52.44</v>
      </c>
      <c r="F57" s="81">
        <v>3</v>
      </c>
      <c r="G57" s="81">
        <v>16</v>
      </c>
      <c r="H57" s="32" t="s">
        <v>216</v>
      </c>
      <c r="I57" s="118">
        <v>16</v>
      </c>
    </row>
    <row r="58" spans="1:9" x14ac:dyDescent="0.25">
      <c r="A58" s="93">
        <v>17</v>
      </c>
      <c r="B58" s="94" t="s">
        <v>1913</v>
      </c>
      <c r="C58" s="110">
        <v>56620</v>
      </c>
      <c r="D58" s="95" t="s">
        <v>215</v>
      </c>
      <c r="E58" s="111">
        <v>84.94</v>
      </c>
      <c r="F58" s="95">
        <v>4</v>
      </c>
      <c r="G58" s="95">
        <v>20</v>
      </c>
      <c r="H58" s="97" t="s">
        <v>216</v>
      </c>
      <c r="I58" s="119">
        <v>28</v>
      </c>
    </row>
    <row r="59" spans="1:9" ht="26" x14ac:dyDescent="0.25">
      <c r="A59" s="98">
        <v>33</v>
      </c>
      <c r="B59" s="112" t="s">
        <v>1914</v>
      </c>
      <c r="C59" s="113">
        <v>180.3</v>
      </c>
      <c r="D59" s="100" t="s">
        <v>215</v>
      </c>
      <c r="E59" s="100">
        <v>84.56</v>
      </c>
      <c r="F59" s="100">
        <v>5</v>
      </c>
      <c r="G59" s="100">
        <v>12</v>
      </c>
      <c r="H59" s="102" t="s">
        <v>216</v>
      </c>
      <c r="I59" s="120">
        <v>14</v>
      </c>
    </row>
    <row r="60" spans="1:9" ht="26" x14ac:dyDescent="0.25">
      <c r="A60" s="78">
        <v>35</v>
      </c>
      <c r="B60" s="82" t="s">
        <v>1915</v>
      </c>
      <c r="C60" s="114">
        <v>77618</v>
      </c>
      <c r="D60" s="81" t="s">
        <v>215</v>
      </c>
      <c r="E60" s="81">
        <v>52.44</v>
      </c>
      <c r="F60" s="81">
        <v>3</v>
      </c>
      <c r="G60" s="81">
        <v>28</v>
      </c>
      <c r="H60" s="32" t="s">
        <v>216</v>
      </c>
      <c r="I60" s="118">
        <v>42</v>
      </c>
    </row>
    <row r="61" spans="1:9" ht="26" x14ac:dyDescent="0.25">
      <c r="A61" s="78">
        <v>37</v>
      </c>
      <c r="B61" s="89" t="s">
        <v>1916</v>
      </c>
      <c r="C61" s="83">
        <v>13528</v>
      </c>
      <c r="D61" s="81" t="s">
        <v>215</v>
      </c>
      <c r="E61" s="91">
        <v>84.94</v>
      </c>
      <c r="F61" s="81">
        <v>4</v>
      </c>
      <c r="G61" s="81">
        <v>30</v>
      </c>
      <c r="H61" s="32" t="s">
        <v>216</v>
      </c>
      <c r="I61" s="118">
        <v>42</v>
      </c>
    </row>
    <row r="62" spans="1:9" ht="26" x14ac:dyDescent="0.25">
      <c r="A62" s="78">
        <v>38</v>
      </c>
      <c r="B62" s="79" t="s">
        <v>1917</v>
      </c>
      <c r="C62" s="79" t="s">
        <v>1918</v>
      </c>
      <c r="D62" s="81" t="s">
        <v>215</v>
      </c>
      <c r="E62" s="81">
        <v>96.34</v>
      </c>
      <c r="F62" s="81">
        <v>3</v>
      </c>
      <c r="G62" s="81">
        <v>24</v>
      </c>
      <c r="H62" s="32" t="s">
        <v>216</v>
      </c>
      <c r="I62" s="118">
        <v>36</v>
      </c>
    </row>
    <row r="63" spans="1:9" x14ac:dyDescent="0.25">
      <c r="A63" s="78">
        <v>43</v>
      </c>
      <c r="B63" s="82" t="s">
        <v>1919</v>
      </c>
      <c r="C63" s="83">
        <v>27136</v>
      </c>
      <c r="D63" s="81" t="s">
        <v>215</v>
      </c>
      <c r="E63" s="115">
        <v>52.44</v>
      </c>
      <c r="F63" s="81">
        <v>3</v>
      </c>
      <c r="G63" s="81">
        <v>24</v>
      </c>
      <c r="H63" s="32" t="s">
        <v>216</v>
      </c>
      <c r="I63" s="118">
        <v>24</v>
      </c>
    </row>
    <row r="64" spans="1:9" ht="26" x14ac:dyDescent="0.25">
      <c r="A64" s="78">
        <v>44</v>
      </c>
      <c r="B64" s="82" t="s">
        <v>1920</v>
      </c>
      <c r="C64" s="83">
        <v>37546</v>
      </c>
      <c r="D64" s="81" t="s">
        <v>215</v>
      </c>
      <c r="E64" s="115">
        <v>52.44</v>
      </c>
      <c r="F64" s="81">
        <v>3</v>
      </c>
      <c r="G64" s="81">
        <v>16</v>
      </c>
      <c r="H64" s="32" t="s">
        <v>216</v>
      </c>
      <c r="I64" s="118">
        <v>24</v>
      </c>
    </row>
    <row r="65" spans="1:9" x14ac:dyDescent="0.25">
      <c r="A65" s="78">
        <v>45</v>
      </c>
      <c r="B65" s="79" t="s">
        <v>449</v>
      </c>
      <c r="C65" s="83">
        <v>88805</v>
      </c>
      <c r="D65" s="81" t="s">
        <v>215</v>
      </c>
      <c r="E65" s="115">
        <v>52.44</v>
      </c>
      <c r="F65" s="81">
        <v>3</v>
      </c>
      <c r="G65" s="81">
        <v>16</v>
      </c>
      <c r="H65" s="32" t="s">
        <v>216</v>
      </c>
      <c r="I65" s="118">
        <v>24</v>
      </c>
    </row>
    <row r="66" spans="1:9" x14ac:dyDescent="0.25">
      <c r="A66" s="78">
        <v>46</v>
      </c>
      <c r="B66" s="79" t="s">
        <v>449</v>
      </c>
      <c r="C66" s="83">
        <v>91290.3</v>
      </c>
      <c r="D66" s="81" t="s">
        <v>215</v>
      </c>
      <c r="E66" s="115">
        <v>52.44</v>
      </c>
      <c r="F66" s="81">
        <v>3</v>
      </c>
      <c r="G66" s="81">
        <v>16</v>
      </c>
      <c r="H66" s="32" t="s">
        <v>216</v>
      </c>
      <c r="I66" s="118">
        <v>16</v>
      </c>
    </row>
    <row r="67" spans="1:9" ht="26" x14ac:dyDescent="0.25">
      <c r="A67" s="78">
        <v>51</v>
      </c>
      <c r="B67" s="33" t="s">
        <v>1921</v>
      </c>
      <c r="C67" s="33" t="s">
        <v>1922</v>
      </c>
      <c r="D67" s="81" t="s">
        <v>215</v>
      </c>
      <c r="E67" s="103">
        <v>85.04</v>
      </c>
      <c r="F67" s="81">
        <v>3</v>
      </c>
      <c r="G67" s="81">
        <v>8</v>
      </c>
      <c r="H67" s="32" t="s">
        <v>216</v>
      </c>
      <c r="I67" s="118">
        <v>8</v>
      </c>
    </row>
    <row r="68" spans="1:9" ht="26" x14ac:dyDescent="0.25">
      <c r="A68" s="78">
        <v>52</v>
      </c>
      <c r="B68" s="33" t="s">
        <v>1923</v>
      </c>
      <c r="C68" s="33" t="s">
        <v>1924</v>
      </c>
      <c r="D68" s="81" t="s">
        <v>215</v>
      </c>
      <c r="E68" s="103">
        <v>85.04</v>
      </c>
      <c r="F68" s="81">
        <v>3</v>
      </c>
      <c r="G68" s="81">
        <v>8</v>
      </c>
      <c r="H68" s="32" t="s">
        <v>216</v>
      </c>
      <c r="I68" s="118">
        <v>8</v>
      </c>
    </row>
    <row r="69" spans="1:9" ht="26" x14ac:dyDescent="0.25">
      <c r="A69" s="78">
        <v>53</v>
      </c>
      <c r="B69" s="33" t="s">
        <v>1925</v>
      </c>
      <c r="C69" s="33" t="s">
        <v>1926</v>
      </c>
      <c r="D69" s="81" t="s">
        <v>215</v>
      </c>
      <c r="E69" s="103">
        <v>85.04</v>
      </c>
      <c r="F69" s="81">
        <v>3</v>
      </c>
      <c r="G69" s="81">
        <v>8</v>
      </c>
      <c r="H69" s="32" t="s">
        <v>216</v>
      </c>
      <c r="I69" s="118">
        <v>8</v>
      </c>
    </row>
    <row r="70" spans="1:9" ht="26" x14ac:dyDescent="0.25">
      <c r="A70" s="78">
        <v>54</v>
      </c>
      <c r="B70" s="33" t="s">
        <v>1927</v>
      </c>
      <c r="C70" s="33" t="s">
        <v>1928</v>
      </c>
      <c r="D70" s="81" t="s">
        <v>215</v>
      </c>
      <c r="E70" s="103">
        <v>85.04</v>
      </c>
      <c r="F70" s="81">
        <v>3</v>
      </c>
      <c r="G70" s="81">
        <v>8</v>
      </c>
      <c r="H70" s="32" t="s">
        <v>216</v>
      </c>
      <c r="I70" s="118">
        <v>8</v>
      </c>
    </row>
    <row r="71" spans="1:9" x14ac:dyDescent="0.25">
      <c r="A71" s="78">
        <v>59</v>
      </c>
      <c r="B71" s="79" t="s">
        <v>1899</v>
      </c>
      <c r="C71" s="122">
        <v>379</v>
      </c>
      <c r="D71" s="81" t="s">
        <v>215</v>
      </c>
      <c r="E71" s="81">
        <v>64.900000000000006</v>
      </c>
      <c r="F71" s="81">
        <v>3</v>
      </c>
      <c r="G71" s="81">
        <v>10</v>
      </c>
      <c r="H71" s="32" t="s">
        <v>216</v>
      </c>
      <c r="I71" s="118">
        <v>12</v>
      </c>
    </row>
    <row r="72" spans="1:9" x14ac:dyDescent="0.25">
      <c r="A72" s="78">
        <v>60</v>
      </c>
      <c r="B72" s="79" t="s">
        <v>1899</v>
      </c>
      <c r="C72" s="123">
        <v>414</v>
      </c>
      <c r="D72" s="81" t="s">
        <v>215</v>
      </c>
      <c r="E72" s="81">
        <v>84.9</v>
      </c>
      <c r="F72" s="81">
        <v>4</v>
      </c>
      <c r="G72" s="81">
        <v>15</v>
      </c>
      <c r="H72" s="32" t="s">
        <v>216</v>
      </c>
      <c r="I72" s="118">
        <v>21</v>
      </c>
    </row>
    <row r="73" spans="1:9" x14ac:dyDescent="0.25">
      <c r="A73" s="78">
        <v>61</v>
      </c>
      <c r="B73" s="79" t="s">
        <v>1899</v>
      </c>
      <c r="C73" s="123">
        <v>766</v>
      </c>
      <c r="D73" s="81" t="s">
        <v>215</v>
      </c>
      <c r="E73" s="81">
        <v>64.900000000000006</v>
      </c>
      <c r="F73" s="81">
        <v>3</v>
      </c>
      <c r="G73" s="81">
        <v>12</v>
      </c>
      <c r="H73" s="32" t="s">
        <v>216</v>
      </c>
      <c r="I73" s="118">
        <v>18</v>
      </c>
    </row>
    <row r="74" spans="1:9" x14ac:dyDescent="0.25">
      <c r="A74" s="78">
        <v>62</v>
      </c>
      <c r="B74" s="79" t="s">
        <v>1899</v>
      </c>
      <c r="C74" s="123">
        <v>1267</v>
      </c>
      <c r="D74" s="81" t="s">
        <v>215</v>
      </c>
      <c r="E74" s="81">
        <v>52.4</v>
      </c>
      <c r="F74" s="81">
        <v>3</v>
      </c>
      <c r="G74" s="81">
        <v>12</v>
      </c>
      <c r="H74" s="32" t="s">
        <v>216</v>
      </c>
      <c r="I74" s="118">
        <v>18</v>
      </c>
    </row>
    <row r="75" spans="1:9" x14ac:dyDescent="0.25">
      <c r="A75" s="78">
        <v>63</v>
      </c>
      <c r="B75" s="79" t="s">
        <v>1899</v>
      </c>
      <c r="C75" s="104">
        <v>454</v>
      </c>
      <c r="D75" s="81" t="s">
        <v>215</v>
      </c>
      <c r="E75" s="81">
        <v>52.4</v>
      </c>
      <c r="F75" s="81">
        <v>3</v>
      </c>
      <c r="G75" s="81">
        <v>12</v>
      </c>
      <c r="H75" s="32" t="s">
        <v>216</v>
      </c>
      <c r="I75" s="118">
        <v>18</v>
      </c>
    </row>
    <row r="76" spans="1:9" x14ac:dyDescent="0.25">
      <c r="A76" s="78">
        <v>65</v>
      </c>
      <c r="B76" s="79" t="s">
        <v>1899</v>
      </c>
      <c r="C76" s="104">
        <v>1493</v>
      </c>
      <c r="D76" s="81" t="s">
        <v>215</v>
      </c>
      <c r="E76" s="81">
        <v>64.900000000000006</v>
      </c>
      <c r="F76" s="81">
        <v>3</v>
      </c>
      <c r="G76" s="81">
        <v>12</v>
      </c>
      <c r="H76" s="32" t="s">
        <v>216</v>
      </c>
      <c r="I76" s="118">
        <v>12</v>
      </c>
    </row>
    <row r="77" spans="1:9" x14ac:dyDescent="0.25">
      <c r="A77" s="78">
        <v>66</v>
      </c>
      <c r="B77" s="79" t="s">
        <v>1899</v>
      </c>
      <c r="C77" s="83">
        <v>4360.5</v>
      </c>
      <c r="D77" s="81" t="s">
        <v>215</v>
      </c>
      <c r="E77" s="81">
        <v>96.3</v>
      </c>
      <c r="F77" s="81">
        <v>3</v>
      </c>
      <c r="G77" s="81">
        <v>12</v>
      </c>
      <c r="H77" s="32" t="s">
        <v>216</v>
      </c>
      <c r="I77" s="118">
        <v>18</v>
      </c>
    </row>
    <row r="78" spans="1:9" x14ac:dyDescent="0.25">
      <c r="A78" s="78">
        <v>67</v>
      </c>
      <c r="B78" s="124" t="s">
        <v>1899</v>
      </c>
      <c r="C78" s="125">
        <v>4372.5</v>
      </c>
      <c r="D78" s="81" t="s">
        <v>215</v>
      </c>
      <c r="E78" s="81">
        <v>96.3</v>
      </c>
      <c r="F78" s="81">
        <v>3</v>
      </c>
      <c r="G78" s="81">
        <v>12</v>
      </c>
      <c r="H78" s="32" t="s">
        <v>216</v>
      </c>
      <c r="I78" s="118">
        <v>18</v>
      </c>
    </row>
    <row r="79" spans="1:9" ht="26" x14ac:dyDescent="0.25">
      <c r="A79" s="78">
        <v>74</v>
      </c>
      <c r="B79" s="126" t="s">
        <v>1929</v>
      </c>
      <c r="C79" s="127" t="s">
        <v>1930</v>
      </c>
      <c r="D79" s="81" t="s">
        <v>215</v>
      </c>
      <c r="E79" s="87">
        <v>90</v>
      </c>
      <c r="F79" s="81">
        <v>9</v>
      </c>
      <c r="G79" s="81"/>
      <c r="H79" s="32" t="s">
        <v>216</v>
      </c>
      <c r="I79" s="118">
        <v>60</v>
      </c>
    </row>
    <row r="80" spans="1:9" ht="15" x14ac:dyDescent="0.25">
      <c r="A80" s="78"/>
      <c r="B80" s="128">
        <f>COUNTIF($D$3:$D$77,D80)</f>
        <v>28</v>
      </c>
      <c r="C80" s="129" t="s">
        <v>1384</v>
      </c>
      <c r="D80" s="79" t="s">
        <v>215</v>
      </c>
      <c r="E80" s="34">
        <f>SUMIF($D$3:$D$77,"中桥",$E$3:$E$77)</f>
        <v>2022.7600000000007</v>
      </c>
      <c r="F80" s="81"/>
      <c r="G80" s="34">
        <f>SUMIF($D$3:$D$77,"中桥",$F$3:$F$77)</f>
        <v>94</v>
      </c>
      <c r="H80" s="32"/>
      <c r="I80" s="53">
        <f>SUMIF($D$3:$D$77,"中桥",$I$3:$I$77)</f>
        <v>619</v>
      </c>
    </row>
    <row r="81" spans="1:9" x14ac:dyDescent="0.25">
      <c r="A81" s="130"/>
      <c r="B81" s="131"/>
      <c r="C81" s="132"/>
      <c r="D81" s="133"/>
      <c r="E81" s="87"/>
      <c r="F81" s="81"/>
      <c r="G81" s="81"/>
      <c r="H81" s="32"/>
      <c r="I81" s="118"/>
    </row>
    <row r="82" spans="1:9" x14ac:dyDescent="0.25">
      <c r="A82" s="130"/>
      <c r="B82" s="131"/>
      <c r="C82" s="132"/>
      <c r="D82" s="133"/>
      <c r="E82" s="87"/>
      <c r="F82" s="81"/>
      <c r="G82" s="81"/>
      <c r="H82" s="32"/>
      <c r="I82" s="118"/>
    </row>
    <row r="83" spans="1:9" x14ac:dyDescent="0.25">
      <c r="A83" s="130"/>
      <c r="B83" s="134"/>
      <c r="C83" s="135"/>
      <c r="D83" s="133"/>
      <c r="E83" s="87"/>
      <c r="F83" s="81"/>
      <c r="G83" s="81"/>
      <c r="H83" s="32"/>
      <c r="I83" s="118"/>
    </row>
    <row r="84" spans="1:9" x14ac:dyDescent="0.25">
      <c r="A84" s="78"/>
      <c r="B84" s="136"/>
      <c r="C84" s="136"/>
      <c r="D84" s="79"/>
      <c r="E84" s="137"/>
      <c r="F84" s="138"/>
      <c r="G84" s="139"/>
      <c r="H84" s="138"/>
      <c r="I84" s="141"/>
    </row>
    <row r="85" spans="1:9" x14ac:dyDescent="0.25">
      <c r="A85" s="78"/>
      <c r="B85" s="79" t="s">
        <v>1383</v>
      </c>
      <c r="C85" s="79"/>
      <c r="D85" s="79"/>
      <c r="E85" s="137">
        <f t="shared" ref="E85:G85" si="0">SUM(E81:E83)</f>
        <v>0</v>
      </c>
      <c r="F85" s="138">
        <f t="shared" si="0"/>
        <v>0</v>
      </c>
      <c r="G85" s="139">
        <f t="shared" si="0"/>
        <v>0</v>
      </c>
      <c r="H85" s="138"/>
      <c r="I85" s="141">
        <f>SUM(I81:I83)</f>
        <v>0</v>
      </c>
    </row>
    <row r="86" spans="1:9" x14ac:dyDescent="0.25">
      <c r="A86" s="93"/>
      <c r="B86" s="140"/>
      <c r="C86" s="140"/>
      <c r="D86" s="140"/>
      <c r="E86" s="95"/>
      <c r="F86" s="95"/>
      <c r="G86" s="95"/>
      <c r="H86" s="97"/>
      <c r="I86" s="119"/>
    </row>
  </sheetData>
  <sortState xmlns:xlrd2="http://schemas.microsoft.com/office/spreadsheetml/2017/richdata2" ref="A3:I86">
    <sortCondition ref="D3"/>
  </sortState>
  <phoneticPr fontId="45" type="noConversion"/>
  <pageMargins left="0.75" right="0.75" top="1" bottom="1" header="0.5" footer="0.5"/>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J105"/>
  <sheetViews>
    <sheetView workbookViewId="0">
      <selection activeCell="M8" sqref="M8"/>
    </sheetView>
  </sheetViews>
  <sheetFormatPr defaultColWidth="9" defaultRowHeight="14" x14ac:dyDescent="0.25"/>
  <cols>
    <col min="1" max="1" width="10" style="1" customWidth="1"/>
    <col min="2" max="2" width="12.26953125" style="1" customWidth="1"/>
    <col min="3" max="3" width="19.6328125" style="1" customWidth="1"/>
    <col min="4" max="4" width="10.7265625" style="1" customWidth="1"/>
    <col min="5" max="5" width="15.453125" style="1" customWidth="1"/>
    <col min="6" max="6" width="26.7265625" style="1" customWidth="1"/>
    <col min="7" max="7" width="22.26953125" style="1" customWidth="1"/>
    <col min="8" max="8" width="18.08984375" style="1" customWidth="1"/>
    <col min="9" max="10" width="5.08984375" style="1" customWidth="1"/>
    <col min="11" max="16384" width="9" style="1"/>
  </cols>
  <sheetData>
    <row r="1" spans="1:10" ht="23" x14ac:dyDescent="0.25">
      <c r="A1" s="448" t="s">
        <v>2035</v>
      </c>
      <c r="B1" s="439"/>
      <c r="C1" s="439"/>
      <c r="D1" s="439"/>
      <c r="E1" s="439"/>
      <c r="F1" s="439"/>
      <c r="G1" s="439"/>
      <c r="H1" s="439"/>
      <c r="I1" s="439"/>
      <c r="J1" s="440"/>
    </row>
    <row r="2" spans="1:10" ht="28" x14ac:dyDescent="0.25">
      <c r="A2" s="57" t="s">
        <v>0</v>
      </c>
      <c r="B2" s="57" t="s">
        <v>1</v>
      </c>
      <c r="C2" s="57" t="s">
        <v>2</v>
      </c>
      <c r="D2" s="57" t="s">
        <v>3</v>
      </c>
      <c r="E2" s="57" t="s">
        <v>4</v>
      </c>
      <c r="F2" s="58" t="s">
        <v>5</v>
      </c>
      <c r="G2" s="58" t="s">
        <v>6</v>
      </c>
      <c r="H2" s="59" t="s">
        <v>7</v>
      </c>
      <c r="I2" s="344" t="s">
        <v>8</v>
      </c>
      <c r="J2" s="344"/>
    </row>
    <row r="3" spans="1:10" ht="42" x14ac:dyDescent="0.25">
      <c r="A3" s="344" t="s">
        <v>9</v>
      </c>
      <c r="B3" s="344" t="s">
        <v>10</v>
      </c>
      <c r="C3" s="344" t="s">
        <v>1017</v>
      </c>
      <c r="D3" s="57" t="s">
        <v>1018</v>
      </c>
      <c r="E3" s="60" t="s">
        <v>1019</v>
      </c>
      <c r="F3" s="58" t="s">
        <v>1020</v>
      </c>
      <c r="G3" s="58" t="s">
        <v>15</v>
      </c>
      <c r="H3" s="348" t="s">
        <v>1931</v>
      </c>
      <c r="I3" s="345"/>
      <c r="J3" s="345"/>
    </row>
    <row r="4" spans="1:10" ht="56" x14ac:dyDescent="0.25">
      <c r="A4" s="344"/>
      <c r="B4" s="344"/>
      <c r="C4" s="344"/>
      <c r="D4" s="57" t="s">
        <v>1022</v>
      </c>
      <c r="E4" s="60" t="s">
        <v>52</v>
      </c>
      <c r="F4" s="58" t="s">
        <v>1023</v>
      </c>
      <c r="G4" s="58" t="s">
        <v>15</v>
      </c>
      <c r="H4" s="348"/>
      <c r="I4" s="345"/>
      <c r="J4" s="345"/>
    </row>
    <row r="5" spans="1:10" ht="42" x14ac:dyDescent="0.25">
      <c r="A5" s="344"/>
      <c r="B5" s="344"/>
      <c r="C5" s="344"/>
      <c r="D5" s="57" t="s">
        <v>12</v>
      </c>
      <c r="E5" s="60" t="s">
        <v>13</v>
      </c>
      <c r="F5" s="58" t="s">
        <v>14</v>
      </c>
      <c r="G5" s="58" t="s">
        <v>15</v>
      </c>
      <c r="H5" s="348"/>
      <c r="I5" s="345"/>
      <c r="J5" s="345"/>
    </row>
    <row r="6" spans="1:10" ht="42" x14ac:dyDescent="0.25">
      <c r="A6" s="344"/>
      <c r="B6" s="344" t="s">
        <v>17</v>
      </c>
      <c r="C6" s="344" t="s">
        <v>18</v>
      </c>
      <c r="D6" s="57" t="s">
        <v>19</v>
      </c>
      <c r="E6" s="60" t="s">
        <v>20</v>
      </c>
      <c r="F6" s="58" t="s">
        <v>14</v>
      </c>
      <c r="G6" s="58" t="s">
        <v>15</v>
      </c>
      <c r="H6" s="348" t="s">
        <v>1931</v>
      </c>
      <c r="I6" s="345"/>
      <c r="J6" s="345"/>
    </row>
    <row r="7" spans="1:10" ht="42" x14ac:dyDescent="0.25">
      <c r="A7" s="344"/>
      <c r="B7" s="344"/>
      <c r="C7" s="344"/>
      <c r="D7" s="57" t="s">
        <v>21</v>
      </c>
      <c r="E7" s="60" t="s">
        <v>22</v>
      </c>
      <c r="F7" s="58" t="s">
        <v>14</v>
      </c>
      <c r="G7" s="58" t="s">
        <v>15</v>
      </c>
      <c r="H7" s="348"/>
      <c r="I7" s="345"/>
      <c r="J7" s="345"/>
    </row>
    <row r="8" spans="1:10" ht="56" x14ac:dyDescent="0.25">
      <c r="A8" s="344"/>
      <c r="B8" s="344" t="s">
        <v>23</v>
      </c>
      <c r="C8" s="344" t="s">
        <v>24</v>
      </c>
      <c r="D8" s="57" t="s">
        <v>25</v>
      </c>
      <c r="E8" s="60" t="s">
        <v>26</v>
      </c>
      <c r="F8" s="58" t="s">
        <v>27</v>
      </c>
      <c r="G8" s="58" t="s">
        <v>15</v>
      </c>
      <c r="H8" s="353" t="s">
        <v>1932</v>
      </c>
      <c r="I8" s="345"/>
      <c r="J8" s="345"/>
    </row>
    <row r="9" spans="1:10" ht="42" x14ac:dyDescent="0.25">
      <c r="A9" s="344"/>
      <c r="B9" s="344"/>
      <c r="C9" s="344"/>
      <c r="D9" s="57" t="s">
        <v>29</v>
      </c>
      <c r="E9" s="60" t="s">
        <v>30</v>
      </c>
      <c r="F9" s="58" t="s">
        <v>14</v>
      </c>
      <c r="G9" s="58" t="s">
        <v>15</v>
      </c>
      <c r="H9" s="353"/>
      <c r="I9" s="345"/>
      <c r="J9" s="345"/>
    </row>
    <row r="10" spans="1:10" ht="42" x14ac:dyDescent="0.25">
      <c r="A10" s="344"/>
      <c r="B10" s="344" t="s">
        <v>31</v>
      </c>
      <c r="C10" s="344" t="s">
        <v>32</v>
      </c>
      <c r="D10" s="57" t="s">
        <v>25</v>
      </c>
      <c r="E10" s="60" t="s">
        <v>33</v>
      </c>
      <c r="F10" s="58" t="s">
        <v>27</v>
      </c>
      <c r="G10" s="58" t="s">
        <v>15</v>
      </c>
      <c r="H10" s="348" t="s">
        <v>1933</v>
      </c>
      <c r="I10" s="345"/>
      <c r="J10" s="345"/>
    </row>
    <row r="11" spans="1:10" ht="42" x14ac:dyDescent="0.25">
      <c r="A11" s="344"/>
      <c r="B11" s="344"/>
      <c r="C11" s="344"/>
      <c r="D11" s="57" t="s">
        <v>35</v>
      </c>
      <c r="E11" s="60" t="s">
        <v>36</v>
      </c>
      <c r="F11" s="58" t="s">
        <v>14</v>
      </c>
      <c r="G11" s="58" t="s">
        <v>15</v>
      </c>
      <c r="H11" s="348"/>
      <c r="I11" s="345"/>
      <c r="J11" s="345"/>
    </row>
    <row r="12" spans="1:10" ht="42" x14ac:dyDescent="0.25">
      <c r="A12" s="344"/>
      <c r="B12" s="344" t="s">
        <v>761</v>
      </c>
      <c r="C12" s="344" t="s">
        <v>762</v>
      </c>
      <c r="D12" s="57" t="s">
        <v>25</v>
      </c>
      <c r="E12" s="60" t="s">
        <v>33</v>
      </c>
      <c r="F12" s="58" t="s">
        <v>27</v>
      </c>
      <c r="G12" s="58" t="s">
        <v>15</v>
      </c>
      <c r="H12" s="372" t="s">
        <v>1934</v>
      </c>
      <c r="I12" s="345"/>
      <c r="J12" s="345"/>
    </row>
    <row r="13" spans="1:10" ht="42" x14ac:dyDescent="0.25">
      <c r="A13" s="344"/>
      <c r="B13" s="344"/>
      <c r="C13" s="344"/>
      <c r="D13" s="57" t="s">
        <v>19</v>
      </c>
      <c r="E13" s="60" t="s">
        <v>22</v>
      </c>
      <c r="F13" s="58" t="s">
        <v>14</v>
      </c>
      <c r="G13" s="58" t="s">
        <v>15</v>
      </c>
      <c r="H13" s="372"/>
      <c r="I13" s="345"/>
      <c r="J13" s="345"/>
    </row>
    <row r="14" spans="1:10" ht="56" x14ac:dyDescent="0.25">
      <c r="A14" s="344" t="s">
        <v>37</v>
      </c>
      <c r="B14" s="63" t="s">
        <v>38</v>
      </c>
      <c r="C14" s="57" t="s">
        <v>39</v>
      </c>
      <c r="D14" s="57" t="s">
        <v>40</v>
      </c>
      <c r="E14" s="60" t="s">
        <v>41</v>
      </c>
      <c r="F14" s="58" t="s">
        <v>42</v>
      </c>
      <c r="G14" s="58" t="s">
        <v>15</v>
      </c>
      <c r="H14" s="59" t="s">
        <v>1935</v>
      </c>
      <c r="I14" s="345"/>
      <c r="J14" s="345"/>
    </row>
    <row r="15" spans="1:10" ht="56" x14ac:dyDescent="0.25">
      <c r="A15" s="344"/>
      <c r="B15" s="344" t="s">
        <v>44</v>
      </c>
      <c r="C15" s="344" t="s">
        <v>45</v>
      </c>
      <c r="D15" s="57" t="s">
        <v>46</v>
      </c>
      <c r="E15" s="60" t="s">
        <v>47</v>
      </c>
      <c r="F15" s="58" t="s">
        <v>48</v>
      </c>
      <c r="G15" s="58" t="s">
        <v>15</v>
      </c>
      <c r="H15" s="348" t="s">
        <v>1936</v>
      </c>
      <c r="I15" s="345" t="s">
        <v>8</v>
      </c>
      <c r="J15" s="345" t="s">
        <v>50</v>
      </c>
    </row>
    <row r="16" spans="1:10" ht="112" x14ac:dyDescent="0.25">
      <c r="A16" s="344"/>
      <c r="B16" s="344"/>
      <c r="C16" s="344"/>
      <c r="D16" s="57" t="s">
        <v>51</v>
      </c>
      <c r="E16" s="60" t="s">
        <v>52</v>
      </c>
      <c r="F16" s="58" t="s">
        <v>53</v>
      </c>
      <c r="G16" s="58" t="s">
        <v>15</v>
      </c>
      <c r="H16" s="348"/>
      <c r="I16" s="345"/>
      <c r="J16" s="345"/>
    </row>
    <row r="17" spans="1:10" ht="28" x14ac:dyDescent="0.25">
      <c r="A17" s="344"/>
      <c r="B17" s="344"/>
      <c r="C17" s="344"/>
      <c r="D17" s="57" t="s">
        <v>54</v>
      </c>
      <c r="E17" s="60" t="s">
        <v>55</v>
      </c>
      <c r="F17" s="58" t="s">
        <v>42</v>
      </c>
      <c r="G17" s="58" t="s">
        <v>56</v>
      </c>
      <c r="H17" s="348"/>
      <c r="I17" s="345"/>
      <c r="J17" s="345"/>
    </row>
    <row r="18" spans="1:10" ht="56" x14ac:dyDescent="0.25">
      <c r="A18" s="344"/>
      <c r="B18" s="344"/>
      <c r="C18" s="344"/>
      <c r="D18" s="57" t="s">
        <v>57</v>
      </c>
      <c r="E18" s="60" t="s">
        <v>47</v>
      </c>
      <c r="F18" s="58" t="s">
        <v>58</v>
      </c>
      <c r="G18" s="58" t="s">
        <v>15</v>
      </c>
      <c r="H18" s="348"/>
      <c r="I18" s="345"/>
      <c r="J18" s="345"/>
    </row>
    <row r="19" spans="1:10" ht="28" x14ac:dyDescent="0.25">
      <c r="A19" s="344"/>
      <c r="B19" s="344"/>
      <c r="C19" s="344"/>
      <c r="D19" s="57" t="s">
        <v>59</v>
      </c>
      <c r="E19" s="60" t="s">
        <v>47</v>
      </c>
      <c r="F19" s="58" t="s">
        <v>42</v>
      </c>
      <c r="G19" s="58"/>
      <c r="H19" s="348"/>
      <c r="I19" s="345"/>
      <c r="J19" s="345"/>
    </row>
    <row r="20" spans="1:10" ht="42" x14ac:dyDescent="0.25">
      <c r="A20" s="344"/>
      <c r="B20" s="344"/>
      <c r="C20" s="344"/>
      <c r="D20" s="57" t="s">
        <v>60</v>
      </c>
      <c r="E20" s="60" t="s">
        <v>61</v>
      </c>
      <c r="F20" s="58" t="s">
        <v>14</v>
      </c>
      <c r="G20" s="58"/>
      <c r="H20" s="348"/>
      <c r="I20" s="345"/>
      <c r="J20" s="345"/>
    </row>
    <row r="21" spans="1:10" ht="42" x14ac:dyDescent="0.25">
      <c r="A21" s="344"/>
      <c r="B21" s="344"/>
      <c r="C21" s="344"/>
      <c r="D21" s="57" t="s">
        <v>62</v>
      </c>
      <c r="E21" s="60" t="s">
        <v>63</v>
      </c>
      <c r="F21" s="58" t="s">
        <v>42</v>
      </c>
      <c r="G21" s="58" t="s">
        <v>15</v>
      </c>
      <c r="H21" s="348"/>
      <c r="I21" s="345"/>
      <c r="J21" s="345"/>
    </row>
    <row r="22" spans="1:10" ht="42" x14ac:dyDescent="0.25">
      <c r="A22" s="344"/>
      <c r="B22" s="344"/>
      <c r="C22" s="344"/>
      <c r="D22" s="344" t="s">
        <v>64</v>
      </c>
      <c r="E22" s="60" t="s">
        <v>65</v>
      </c>
      <c r="F22" s="58" t="s">
        <v>42</v>
      </c>
      <c r="G22" s="58" t="s">
        <v>15</v>
      </c>
      <c r="H22" s="348"/>
      <c r="I22" s="345"/>
      <c r="J22" s="345"/>
    </row>
    <row r="23" spans="1:10" ht="42" x14ac:dyDescent="0.25">
      <c r="A23" s="344"/>
      <c r="B23" s="344"/>
      <c r="C23" s="344"/>
      <c r="D23" s="344"/>
      <c r="E23" s="60" t="s">
        <v>66</v>
      </c>
      <c r="F23" s="58" t="s">
        <v>42</v>
      </c>
      <c r="G23" s="58" t="s">
        <v>15</v>
      </c>
      <c r="H23" s="348"/>
      <c r="I23" s="345"/>
      <c r="J23" s="345"/>
    </row>
    <row r="24" spans="1:10" ht="56" x14ac:dyDescent="0.25">
      <c r="A24" s="344"/>
      <c r="B24" s="344"/>
      <c r="C24" s="344"/>
      <c r="D24" s="57" t="s">
        <v>40</v>
      </c>
      <c r="E24" s="60" t="s">
        <v>47</v>
      </c>
      <c r="F24" s="58" t="s">
        <v>67</v>
      </c>
      <c r="G24" s="58" t="s">
        <v>15</v>
      </c>
      <c r="H24" s="348"/>
      <c r="I24" s="345"/>
      <c r="J24" s="345"/>
    </row>
    <row r="25" spans="1:10" ht="42" x14ac:dyDescent="0.25">
      <c r="A25" s="344"/>
      <c r="B25" s="344"/>
      <c r="C25" s="344"/>
      <c r="D25" s="57" t="s">
        <v>68</v>
      </c>
      <c r="E25" s="60" t="s">
        <v>69</v>
      </c>
      <c r="F25" s="58" t="s">
        <v>70</v>
      </c>
      <c r="G25" s="58" t="s">
        <v>15</v>
      </c>
      <c r="H25" s="348"/>
      <c r="I25" s="345"/>
      <c r="J25" s="345"/>
    </row>
    <row r="26" spans="1:10" ht="42" x14ac:dyDescent="0.25">
      <c r="A26" s="344" t="s">
        <v>71</v>
      </c>
      <c r="B26" s="57" t="s">
        <v>792</v>
      </c>
      <c r="C26" s="58" t="s">
        <v>1028</v>
      </c>
      <c r="D26" s="58" t="s">
        <v>1029</v>
      </c>
      <c r="E26" s="58" t="s">
        <v>1028</v>
      </c>
      <c r="F26" s="58" t="s">
        <v>1030</v>
      </c>
      <c r="G26" s="58" t="s">
        <v>15</v>
      </c>
      <c r="H26" s="59" t="s">
        <v>1937</v>
      </c>
      <c r="I26" s="345"/>
      <c r="J26" s="345"/>
    </row>
    <row r="27" spans="1:10" ht="70" x14ac:dyDescent="0.25">
      <c r="A27" s="344"/>
      <c r="B27" s="344" t="s">
        <v>1032</v>
      </c>
      <c r="C27" s="344" t="s">
        <v>1033</v>
      </c>
      <c r="D27" s="57" t="s">
        <v>1034</v>
      </c>
      <c r="E27" s="60" t="s">
        <v>1035</v>
      </c>
      <c r="F27" s="58" t="s">
        <v>27</v>
      </c>
      <c r="G27" s="58" t="s">
        <v>15</v>
      </c>
      <c r="H27" s="348" t="s">
        <v>1036</v>
      </c>
      <c r="I27" s="345"/>
      <c r="J27" s="345"/>
    </row>
    <row r="28" spans="1:10" ht="42" x14ac:dyDescent="0.25">
      <c r="A28" s="344"/>
      <c r="B28" s="344"/>
      <c r="C28" s="344"/>
      <c r="D28" s="57" t="s">
        <v>29</v>
      </c>
      <c r="E28" s="60" t="s">
        <v>1037</v>
      </c>
      <c r="F28" s="58" t="s">
        <v>14</v>
      </c>
      <c r="G28" s="58" t="s">
        <v>15</v>
      </c>
      <c r="H28" s="348"/>
      <c r="I28" s="345"/>
      <c r="J28" s="345"/>
    </row>
    <row r="29" spans="1:10" ht="42" x14ac:dyDescent="0.25">
      <c r="A29" s="344"/>
      <c r="B29" s="344"/>
      <c r="C29" s="344"/>
      <c r="D29" s="57" t="s">
        <v>770</v>
      </c>
      <c r="E29" s="60" t="s">
        <v>1038</v>
      </c>
      <c r="F29" s="58" t="s">
        <v>772</v>
      </c>
      <c r="G29" s="64" t="s">
        <v>15</v>
      </c>
      <c r="H29" s="348"/>
      <c r="I29" s="345"/>
      <c r="J29" s="345"/>
    </row>
    <row r="30" spans="1:10" ht="42" x14ac:dyDescent="0.25">
      <c r="A30" s="344"/>
      <c r="B30" s="344"/>
      <c r="C30" s="344"/>
      <c r="D30" s="57" t="s">
        <v>1039</v>
      </c>
      <c r="E30" s="60" t="s">
        <v>1040</v>
      </c>
      <c r="F30" s="58" t="s">
        <v>1041</v>
      </c>
      <c r="G30" s="64" t="s">
        <v>15</v>
      </c>
      <c r="H30" s="348"/>
      <c r="I30" s="345"/>
      <c r="J30" s="345"/>
    </row>
    <row r="31" spans="1:10" ht="56" x14ac:dyDescent="0.25">
      <c r="A31" s="344"/>
      <c r="B31" s="344" t="s">
        <v>766</v>
      </c>
      <c r="C31" s="344"/>
      <c r="D31" s="57" t="s">
        <v>25</v>
      </c>
      <c r="E31" s="60" t="s">
        <v>767</v>
      </c>
      <c r="F31" s="58" t="s">
        <v>27</v>
      </c>
      <c r="G31" s="64" t="s">
        <v>15</v>
      </c>
      <c r="H31" s="348"/>
      <c r="I31" s="345"/>
      <c r="J31" s="345"/>
    </row>
    <row r="32" spans="1:10" ht="42" x14ac:dyDescent="0.25">
      <c r="A32" s="344"/>
      <c r="B32" s="344"/>
      <c r="C32" s="344"/>
      <c r="D32" s="57" t="s">
        <v>29</v>
      </c>
      <c r="E32" s="60" t="s">
        <v>769</v>
      </c>
      <c r="F32" s="58" t="s">
        <v>14</v>
      </c>
      <c r="G32" s="64" t="s">
        <v>15</v>
      </c>
      <c r="H32" s="348"/>
      <c r="I32" s="345"/>
      <c r="J32" s="345"/>
    </row>
    <row r="33" spans="1:10" ht="42" x14ac:dyDescent="0.25">
      <c r="A33" s="344"/>
      <c r="B33" s="344"/>
      <c r="C33" s="344"/>
      <c r="D33" s="57" t="s">
        <v>770</v>
      </c>
      <c r="E33" s="60" t="s">
        <v>771</v>
      </c>
      <c r="F33" s="58" t="s">
        <v>772</v>
      </c>
      <c r="G33" s="64" t="s">
        <v>15</v>
      </c>
      <c r="H33" s="348"/>
      <c r="I33" s="345"/>
      <c r="J33" s="345"/>
    </row>
    <row r="34" spans="1:10" ht="42" x14ac:dyDescent="0.25">
      <c r="A34" s="344"/>
      <c r="B34" s="344" t="s">
        <v>72</v>
      </c>
      <c r="C34" s="344"/>
      <c r="D34" s="57" t="s">
        <v>74</v>
      </c>
      <c r="E34" s="60" t="s">
        <v>75</v>
      </c>
      <c r="F34" s="58" t="s">
        <v>14</v>
      </c>
      <c r="G34" s="58" t="s">
        <v>15</v>
      </c>
      <c r="H34" s="348"/>
      <c r="I34" s="345" t="s">
        <v>8</v>
      </c>
      <c r="J34" s="345" t="s">
        <v>50</v>
      </c>
    </row>
    <row r="35" spans="1:10" ht="84" x14ac:dyDescent="0.25">
      <c r="A35" s="344"/>
      <c r="B35" s="344"/>
      <c r="C35" s="344"/>
      <c r="D35" s="57" t="s">
        <v>77</v>
      </c>
      <c r="E35" s="60" t="s">
        <v>78</v>
      </c>
      <c r="F35" s="58" t="s">
        <v>78</v>
      </c>
      <c r="G35" s="58" t="s">
        <v>79</v>
      </c>
      <c r="H35" s="348"/>
      <c r="I35" s="345"/>
      <c r="J35" s="345"/>
    </row>
    <row r="36" spans="1:10" ht="42" x14ac:dyDescent="0.25">
      <c r="A36" s="344"/>
      <c r="B36" s="344"/>
      <c r="C36" s="344"/>
      <c r="D36" s="57" t="s">
        <v>68</v>
      </c>
      <c r="E36" s="60" t="s">
        <v>80</v>
      </c>
      <c r="F36" s="58" t="s">
        <v>70</v>
      </c>
      <c r="G36" s="58" t="s">
        <v>15</v>
      </c>
      <c r="H36" s="348"/>
      <c r="I36" s="345"/>
      <c r="J36" s="345"/>
    </row>
    <row r="37" spans="1:10" ht="42" x14ac:dyDescent="0.25">
      <c r="A37" s="344"/>
      <c r="B37" s="344"/>
      <c r="C37" s="344"/>
      <c r="D37" s="57" t="s">
        <v>81</v>
      </c>
      <c r="E37" s="60" t="s">
        <v>82</v>
      </c>
      <c r="F37" s="65" t="s">
        <v>83</v>
      </c>
      <c r="G37" s="58" t="s">
        <v>15</v>
      </c>
      <c r="H37" s="348"/>
      <c r="I37" s="345"/>
      <c r="J37" s="345"/>
    </row>
    <row r="38" spans="1:10" ht="42" x14ac:dyDescent="0.25">
      <c r="A38" s="344" t="s">
        <v>84</v>
      </c>
      <c r="B38" s="344" t="s">
        <v>85</v>
      </c>
      <c r="C38" s="344" t="s">
        <v>86</v>
      </c>
      <c r="D38" s="60" t="s">
        <v>87</v>
      </c>
      <c r="E38" s="60" t="s">
        <v>88</v>
      </c>
      <c r="F38" s="58" t="s">
        <v>89</v>
      </c>
      <c r="G38" s="58" t="s">
        <v>15</v>
      </c>
      <c r="H38" s="353" t="s">
        <v>1938</v>
      </c>
      <c r="I38" s="345"/>
      <c r="J38" s="345"/>
    </row>
    <row r="39" spans="1:10" ht="42" x14ac:dyDescent="0.25">
      <c r="A39" s="344"/>
      <c r="B39" s="344"/>
      <c r="C39" s="344"/>
      <c r="D39" s="60" t="s">
        <v>91</v>
      </c>
      <c r="E39" s="60" t="s">
        <v>92</v>
      </c>
      <c r="F39" s="58" t="s">
        <v>93</v>
      </c>
      <c r="G39" s="58" t="s">
        <v>15</v>
      </c>
      <c r="H39" s="353"/>
      <c r="I39" s="345"/>
      <c r="J39" s="345"/>
    </row>
    <row r="40" spans="1:10" ht="42" x14ac:dyDescent="0.25">
      <c r="A40" s="344"/>
      <c r="B40" s="344"/>
      <c r="C40" s="344"/>
      <c r="D40" s="60" t="s">
        <v>94</v>
      </c>
      <c r="E40" s="60" t="s">
        <v>95</v>
      </c>
      <c r="F40" s="58" t="s">
        <v>96</v>
      </c>
      <c r="G40" s="58" t="s">
        <v>15</v>
      </c>
      <c r="H40" s="353"/>
      <c r="I40" s="345"/>
      <c r="J40" s="345"/>
    </row>
    <row r="41" spans="1:10" ht="42" x14ac:dyDescent="0.25">
      <c r="A41" s="344"/>
      <c r="B41" s="344"/>
      <c r="C41" s="344"/>
      <c r="D41" s="60" t="s">
        <v>97</v>
      </c>
      <c r="E41" s="60" t="s">
        <v>95</v>
      </c>
      <c r="F41" s="58" t="s">
        <v>98</v>
      </c>
      <c r="G41" s="58" t="s">
        <v>15</v>
      </c>
      <c r="H41" s="353"/>
      <c r="I41" s="345"/>
      <c r="J41" s="345"/>
    </row>
    <row r="42" spans="1:10" ht="42" x14ac:dyDescent="0.25">
      <c r="A42" s="344"/>
      <c r="B42" s="344" t="s">
        <v>99</v>
      </c>
      <c r="C42" s="344"/>
      <c r="D42" s="60" t="s">
        <v>100</v>
      </c>
      <c r="E42" s="60" t="s">
        <v>101</v>
      </c>
      <c r="F42" s="58" t="s">
        <v>102</v>
      </c>
      <c r="G42" s="58" t="s">
        <v>15</v>
      </c>
      <c r="H42" s="348" t="s">
        <v>1939</v>
      </c>
      <c r="I42" s="345"/>
      <c r="J42" s="345"/>
    </row>
    <row r="43" spans="1:10" ht="42" x14ac:dyDescent="0.25">
      <c r="A43" s="344"/>
      <c r="B43" s="344"/>
      <c r="C43" s="344"/>
      <c r="D43" s="60" t="s">
        <v>104</v>
      </c>
      <c r="E43" s="60" t="s">
        <v>101</v>
      </c>
      <c r="F43" s="58" t="s">
        <v>105</v>
      </c>
      <c r="G43" s="58" t="s">
        <v>15</v>
      </c>
      <c r="H43" s="348"/>
      <c r="I43" s="345"/>
      <c r="J43" s="345"/>
    </row>
    <row r="44" spans="1:10" ht="42" x14ac:dyDescent="0.25">
      <c r="A44" s="344"/>
      <c r="B44" s="344" t="s">
        <v>106</v>
      </c>
      <c r="C44" s="344"/>
      <c r="D44" s="60" t="s">
        <v>107</v>
      </c>
      <c r="E44" s="60" t="s">
        <v>108</v>
      </c>
      <c r="F44" s="58" t="s">
        <v>96</v>
      </c>
      <c r="G44" s="58" t="s">
        <v>15</v>
      </c>
      <c r="H44" s="441" t="s">
        <v>1940</v>
      </c>
      <c r="I44" s="345"/>
      <c r="J44" s="345"/>
    </row>
    <row r="45" spans="1:10" ht="42" x14ac:dyDescent="0.25">
      <c r="A45" s="344"/>
      <c r="B45" s="344"/>
      <c r="C45" s="344"/>
      <c r="D45" s="60" t="s">
        <v>109</v>
      </c>
      <c r="E45" s="60" t="s">
        <v>108</v>
      </c>
      <c r="F45" s="58" t="s">
        <v>110</v>
      </c>
      <c r="G45" s="58" t="s">
        <v>15</v>
      </c>
      <c r="H45" s="441"/>
      <c r="I45" s="345"/>
      <c r="J45" s="345"/>
    </row>
    <row r="46" spans="1:10" ht="42" x14ac:dyDescent="0.25">
      <c r="A46" s="344"/>
      <c r="B46" s="344"/>
      <c r="C46" s="344"/>
      <c r="D46" s="60" t="s">
        <v>111</v>
      </c>
      <c r="E46" s="60" t="s">
        <v>112</v>
      </c>
      <c r="F46" s="58" t="s">
        <v>14</v>
      </c>
      <c r="G46" s="58" t="s">
        <v>15</v>
      </c>
      <c r="H46" s="441"/>
      <c r="I46" s="345"/>
      <c r="J46" s="345"/>
    </row>
    <row r="47" spans="1:10" ht="42" x14ac:dyDescent="0.25">
      <c r="A47" s="344"/>
      <c r="B47" s="344"/>
      <c r="C47" s="344"/>
      <c r="D47" s="60" t="s">
        <v>113</v>
      </c>
      <c r="E47" s="60" t="s">
        <v>108</v>
      </c>
      <c r="F47" s="58" t="s">
        <v>14</v>
      </c>
      <c r="G47" s="58" t="s">
        <v>15</v>
      </c>
      <c r="H47" s="441"/>
      <c r="I47" s="345"/>
      <c r="J47" s="345"/>
    </row>
    <row r="48" spans="1:10" ht="56" x14ac:dyDescent="0.25">
      <c r="A48" s="344"/>
      <c r="B48" s="344"/>
      <c r="C48" s="344"/>
      <c r="D48" s="60" t="s">
        <v>114</v>
      </c>
      <c r="E48" s="60" t="s">
        <v>115</v>
      </c>
      <c r="F48" s="58" t="s">
        <v>27</v>
      </c>
      <c r="G48" s="58" t="s">
        <v>15</v>
      </c>
      <c r="H48" s="441"/>
      <c r="I48" s="345"/>
      <c r="J48" s="345"/>
    </row>
    <row r="49" spans="1:10" ht="42" x14ac:dyDescent="0.25">
      <c r="A49" s="344"/>
      <c r="B49" s="344"/>
      <c r="C49" s="344"/>
      <c r="D49" s="60" t="s">
        <v>116</v>
      </c>
      <c r="E49" s="60" t="s">
        <v>108</v>
      </c>
      <c r="F49" s="58" t="s">
        <v>14</v>
      </c>
      <c r="G49" s="58" t="s">
        <v>15</v>
      </c>
      <c r="H49" s="441"/>
      <c r="I49" s="345"/>
      <c r="J49" s="345"/>
    </row>
    <row r="50" spans="1:10" ht="84" x14ac:dyDescent="0.25">
      <c r="A50" s="344" t="s">
        <v>1834</v>
      </c>
      <c r="B50" s="344" t="s">
        <v>1835</v>
      </c>
      <c r="C50" s="344" t="s">
        <v>1836</v>
      </c>
      <c r="D50" s="57" t="s">
        <v>1837</v>
      </c>
      <c r="E50" s="60" t="s">
        <v>1838</v>
      </c>
      <c r="F50" s="58"/>
      <c r="G50" s="58" t="s">
        <v>15</v>
      </c>
      <c r="H50" s="348" t="s">
        <v>1941</v>
      </c>
      <c r="I50" s="345"/>
      <c r="J50" s="345"/>
    </row>
    <row r="51" spans="1:10" ht="56" x14ac:dyDescent="0.25">
      <c r="A51" s="344"/>
      <c r="B51" s="344"/>
      <c r="C51" s="344"/>
      <c r="D51" s="57" t="s">
        <v>1840</v>
      </c>
      <c r="E51" s="60" t="s">
        <v>1841</v>
      </c>
      <c r="F51" s="58"/>
      <c r="G51" s="58" t="s">
        <v>15</v>
      </c>
      <c r="H51" s="348"/>
      <c r="I51" s="345"/>
      <c r="J51" s="345"/>
    </row>
    <row r="52" spans="1:10" ht="84" x14ac:dyDescent="0.25">
      <c r="A52" s="344"/>
      <c r="B52" s="344"/>
      <c r="C52" s="344"/>
      <c r="D52" s="57" t="s">
        <v>1842</v>
      </c>
      <c r="E52" s="60" t="s">
        <v>1843</v>
      </c>
      <c r="F52" s="58"/>
      <c r="G52" s="58" t="s">
        <v>15</v>
      </c>
      <c r="H52" s="348"/>
      <c r="I52" s="345"/>
      <c r="J52" s="345"/>
    </row>
    <row r="53" spans="1:10" ht="70" x14ac:dyDescent="0.25">
      <c r="A53" s="344"/>
      <c r="B53" s="344" t="s">
        <v>1844</v>
      </c>
      <c r="C53" s="344"/>
      <c r="D53" s="57" t="s">
        <v>1845</v>
      </c>
      <c r="E53" s="60" t="s">
        <v>1846</v>
      </c>
      <c r="F53" s="58"/>
      <c r="G53" s="58" t="s">
        <v>15</v>
      </c>
      <c r="H53" s="348"/>
      <c r="I53" s="345"/>
      <c r="J53" s="345"/>
    </row>
    <row r="54" spans="1:10" ht="70" x14ac:dyDescent="0.25">
      <c r="A54" s="344"/>
      <c r="B54" s="344"/>
      <c r="C54" s="344"/>
      <c r="D54" s="57" t="s">
        <v>1847</v>
      </c>
      <c r="E54" s="60" t="s">
        <v>1846</v>
      </c>
      <c r="F54" s="58"/>
      <c r="G54" s="58" t="s">
        <v>15</v>
      </c>
      <c r="H54" s="348"/>
      <c r="I54" s="345"/>
      <c r="J54" s="345"/>
    </row>
    <row r="55" spans="1:10" ht="42" x14ac:dyDescent="0.25">
      <c r="A55" s="344"/>
      <c r="B55" s="57" t="s">
        <v>1848</v>
      </c>
      <c r="C55" s="344"/>
      <c r="D55" s="57" t="s">
        <v>1849</v>
      </c>
      <c r="E55" s="60" t="s">
        <v>1850</v>
      </c>
      <c r="F55" s="58"/>
      <c r="G55" s="58" t="s">
        <v>15</v>
      </c>
      <c r="H55" s="348"/>
      <c r="I55" s="345"/>
      <c r="J55" s="345"/>
    </row>
    <row r="56" spans="1:10" customFormat="1" ht="42" x14ac:dyDescent="0.25">
      <c r="A56" s="347" t="s">
        <v>117</v>
      </c>
      <c r="B56" s="347" t="s">
        <v>118</v>
      </c>
      <c r="C56" s="345" t="s">
        <v>119</v>
      </c>
      <c r="D56" s="66" t="s">
        <v>120</v>
      </c>
      <c r="E56" s="66" t="s">
        <v>121</v>
      </c>
      <c r="F56" s="345" t="s">
        <v>122</v>
      </c>
      <c r="G56" s="67" t="s">
        <v>123</v>
      </c>
      <c r="H56" s="356" t="s">
        <v>1939</v>
      </c>
      <c r="I56" s="345"/>
      <c r="J56" s="345"/>
    </row>
    <row r="57" spans="1:10" customFormat="1" ht="42" x14ac:dyDescent="0.25">
      <c r="A57" s="347"/>
      <c r="B57" s="347"/>
      <c r="C57" s="345"/>
      <c r="D57" s="66" t="s">
        <v>125</v>
      </c>
      <c r="E57" s="66" t="s">
        <v>121</v>
      </c>
      <c r="F57" s="345"/>
      <c r="G57" s="67" t="s">
        <v>123</v>
      </c>
      <c r="H57" s="357"/>
      <c r="I57" s="345"/>
      <c r="J57" s="345"/>
    </row>
    <row r="58" spans="1:10" customFormat="1" ht="42" x14ac:dyDescent="0.25">
      <c r="A58" s="347"/>
      <c r="B58" s="347"/>
      <c r="C58" s="345"/>
      <c r="D58" s="66" t="s">
        <v>126</v>
      </c>
      <c r="E58" s="66" t="s">
        <v>121</v>
      </c>
      <c r="F58" s="345"/>
      <c r="G58" s="67" t="s">
        <v>123</v>
      </c>
      <c r="H58" s="357"/>
      <c r="I58" s="345"/>
      <c r="J58" s="345"/>
    </row>
    <row r="59" spans="1:10" customFormat="1" ht="42" x14ac:dyDescent="0.25">
      <c r="A59" s="347"/>
      <c r="B59" s="347"/>
      <c r="C59" s="345"/>
      <c r="D59" s="66" t="s">
        <v>127</v>
      </c>
      <c r="E59" s="66" t="s">
        <v>121</v>
      </c>
      <c r="F59" s="345"/>
      <c r="G59" s="67" t="s">
        <v>123</v>
      </c>
      <c r="H59" s="357"/>
      <c r="I59" s="345"/>
      <c r="J59" s="345"/>
    </row>
    <row r="60" spans="1:10" customFormat="1" ht="42" x14ac:dyDescent="0.25">
      <c r="A60" s="347"/>
      <c r="B60" s="347" t="s">
        <v>128</v>
      </c>
      <c r="C60" s="345"/>
      <c r="D60" s="66" t="s">
        <v>129</v>
      </c>
      <c r="E60" s="66" t="s">
        <v>121</v>
      </c>
      <c r="F60" s="345"/>
      <c r="G60" s="67" t="s">
        <v>123</v>
      </c>
      <c r="H60" s="357"/>
      <c r="I60" s="345"/>
      <c r="J60" s="345"/>
    </row>
    <row r="61" spans="1:10" customFormat="1" ht="42" x14ac:dyDescent="0.25">
      <c r="A61" s="347"/>
      <c r="B61" s="347"/>
      <c r="C61" s="345"/>
      <c r="D61" s="66" t="s">
        <v>130</v>
      </c>
      <c r="E61" s="66" t="s">
        <v>121</v>
      </c>
      <c r="F61" s="345"/>
      <c r="G61" s="67" t="s">
        <v>123</v>
      </c>
      <c r="H61" s="357"/>
      <c r="I61" s="345"/>
      <c r="J61" s="345"/>
    </row>
    <row r="62" spans="1:10" customFormat="1" ht="42" x14ac:dyDescent="0.25">
      <c r="A62" s="347"/>
      <c r="B62" s="347"/>
      <c r="C62" s="345"/>
      <c r="D62" s="66" t="s">
        <v>131</v>
      </c>
      <c r="E62" s="66" t="s">
        <v>121</v>
      </c>
      <c r="F62" s="345"/>
      <c r="G62" s="67" t="s">
        <v>123</v>
      </c>
      <c r="H62" s="357"/>
      <c r="I62" s="345"/>
      <c r="J62" s="345"/>
    </row>
    <row r="63" spans="1:10" customFormat="1" ht="42" x14ac:dyDescent="0.25">
      <c r="A63" s="347"/>
      <c r="B63" s="347" t="s">
        <v>132</v>
      </c>
      <c r="C63" s="345"/>
      <c r="D63" s="66" t="s">
        <v>133</v>
      </c>
      <c r="E63" s="66" t="s">
        <v>121</v>
      </c>
      <c r="F63" s="345"/>
      <c r="G63" s="67" t="s">
        <v>123</v>
      </c>
      <c r="H63" s="357"/>
      <c r="I63" s="345"/>
      <c r="J63" s="345"/>
    </row>
    <row r="64" spans="1:10" customFormat="1" ht="42" x14ac:dyDescent="0.25">
      <c r="A64" s="347"/>
      <c r="B64" s="347"/>
      <c r="C64" s="345"/>
      <c r="D64" s="66" t="s">
        <v>127</v>
      </c>
      <c r="E64" s="66" t="s">
        <v>121</v>
      </c>
      <c r="F64" s="345"/>
      <c r="G64" s="67" t="s">
        <v>123</v>
      </c>
      <c r="H64" s="358"/>
      <c r="I64" s="345"/>
      <c r="J64" s="345"/>
    </row>
    <row r="65" spans="1:10" customFormat="1" x14ac:dyDescent="0.25">
      <c r="A65" s="348" t="s">
        <v>134</v>
      </c>
      <c r="B65" s="351" t="s">
        <v>135</v>
      </c>
      <c r="C65" s="345" t="s">
        <v>136</v>
      </c>
      <c r="D65" s="68" t="s">
        <v>137</v>
      </c>
      <c r="E65" s="348" t="s">
        <v>138</v>
      </c>
      <c r="F65" s="345" t="s">
        <v>139</v>
      </c>
      <c r="G65" s="345"/>
      <c r="H65" s="345"/>
      <c r="I65" s="345"/>
      <c r="J65" s="345"/>
    </row>
    <row r="66" spans="1:10" customFormat="1" ht="28" x14ac:dyDescent="0.25">
      <c r="A66" s="348"/>
      <c r="B66" s="351"/>
      <c r="C66" s="345"/>
      <c r="D66" s="68" t="s">
        <v>140</v>
      </c>
      <c r="E66" s="348"/>
      <c r="F66" s="345"/>
      <c r="G66" s="345"/>
      <c r="H66" s="345"/>
      <c r="I66" s="345"/>
      <c r="J66" s="345"/>
    </row>
    <row r="67" spans="1:10" customFormat="1" x14ac:dyDescent="0.25">
      <c r="A67" s="348"/>
      <c r="B67" s="351"/>
      <c r="C67" s="345"/>
      <c r="D67" s="68" t="s">
        <v>141</v>
      </c>
      <c r="E67" s="348"/>
      <c r="F67" s="345"/>
      <c r="G67" s="345"/>
      <c r="H67" s="345"/>
      <c r="I67" s="345"/>
      <c r="J67" s="345"/>
    </row>
    <row r="68" spans="1:10" customFormat="1" ht="28" x14ac:dyDescent="0.25">
      <c r="A68" s="348"/>
      <c r="B68" s="351"/>
      <c r="C68" s="345"/>
      <c r="D68" s="68" t="s">
        <v>142</v>
      </c>
      <c r="E68" s="348"/>
      <c r="F68" s="345"/>
      <c r="G68" s="345"/>
      <c r="H68" s="345"/>
      <c r="I68" s="345"/>
      <c r="J68" s="345"/>
    </row>
    <row r="69" spans="1:10" customFormat="1" x14ac:dyDescent="0.25">
      <c r="A69" s="348"/>
      <c r="B69" s="351"/>
      <c r="C69" s="345"/>
      <c r="D69" s="68" t="s">
        <v>143</v>
      </c>
      <c r="E69" s="348"/>
      <c r="F69" s="345"/>
      <c r="G69" s="345"/>
      <c r="H69" s="345"/>
      <c r="I69" s="345"/>
      <c r="J69" s="345"/>
    </row>
    <row r="70" spans="1:10" customFormat="1" x14ac:dyDescent="0.25">
      <c r="A70" s="348"/>
      <c r="B70" s="351"/>
      <c r="C70" s="345"/>
      <c r="D70" s="68" t="s">
        <v>144</v>
      </c>
      <c r="E70" s="348"/>
      <c r="F70" s="345"/>
      <c r="G70" s="345"/>
      <c r="H70" s="345"/>
      <c r="I70" s="345"/>
      <c r="J70" s="345"/>
    </row>
    <row r="71" spans="1:10" customFormat="1" x14ac:dyDescent="0.25">
      <c r="A71" s="348"/>
      <c r="B71" s="348" t="s">
        <v>145</v>
      </c>
      <c r="C71" s="345"/>
      <c r="D71" s="59" t="s">
        <v>146</v>
      </c>
      <c r="E71" s="348" t="s">
        <v>147</v>
      </c>
      <c r="F71" s="345"/>
      <c r="G71" s="345"/>
      <c r="H71" s="345"/>
      <c r="I71" s="345"/>
      <c r="J71" s="345"/>
    </row>
    <row r="72" spans="1:10" customFormat="1" x14ac:dyDescent="0.25">
      <c r="A72" s="348"/>
      <c r="B72" s="348"/>
      <c r="C72" s="345"/>
      <c r="D72" s="59" t="s">
        <v>148</v>
      </c>
      <c r="E72" s="348"/>
      <c r="F72" s="345"/>
      <c r="G72" s="345"/>
      <c r="H72" s="345"/>
      <c r="I72" s="345"/>
      <c r="J72" s="345"/>
    </row>
    <row r="73" spans="1:10" customFormat="1" x14ac:dyDescent="0.25">
      <c r="A73" s="348"/>
      <c r="B73" s="348"/>
      <c r="C73" s="345"/>
      <c r="D73" s="59" t="s">
        <v>149</v>
      </c>
      <c r="E73" s="348"/>
      <c r="F73" s="345"/>
      <c r="G73" s="345"/>
      <c r="H73" s="345"/>
      <c r="I73" s="345"/>
      <c r="J73" s="345"/>
    </row>
    <row r="74" spans="1:10" customFormat="1" ht="28" x14ac:dyDescent="0.25">
      <c r="A74" s="348"/>
      <c r="B74" s="348"/>
      <c r="C74" s="345"/>
      <c r="D74" s="59" t="s">
        <v>150</v>
      </c>
      <c r="E74" s="348"/>
      <c r="F74" s="345"/>
      <c r="G74" s="345"/>
      <c r="H74" s="345"/>
      <c r="I74" s="345"/>
      <c r="J74" s="345"/>
    </row>
    <row r="75" spans="1:10" customFormat="1" ht="42" x14ac:dyDescent="0.25">
      <c r="A75" s="348"/>
      <c r="B75" s="348" t="s">
        <v>151</v>
      </c>
      <c r="C75" s="345"/>
      <c r="D75" s="59" t="s">
        <v>152</v>
      </c>
      <c r="E75" s="348" t="s">
        <v>147</v>
      </c>
      <c r="F75" s="345"/>
      <c r="G75" s="345"/>
      <c r="H75" s="345"/>
      <c r="I75" s="345"/>
      <c r="J75" s="345"/>
    </row>
    <row r="76" spans="1:10" customFormat="1" ht="28" x14ac:dyDescent="0.25">
      <c r="A76" s="348"/>
      <c r="B76" s="348"/>
      <c r="C76" s="345"/>
      <c r="D76" s="59" t="s">
        <v>153</v>
      </c>
      <c r="E76" s="348"/>
      <c r="F76" s="345"/>
      <c r="G76" s="345"/>
      <c r="H76" s="345"/>
      <c r="I76" s="345"/>
      <c r="J76" s="345"/>
    </row>
    <row r="77" spans="1:10" customFormat="1" x14ac:dyDescent="0.25">
      <c r="A77" s="348"/>
      <c r="B77" s="349" t="s">
        <v>154</v>
      </c>
      <c r="C77" s="345"/>
      <c r="D77" s="69" t="s">
        <v>155</v>
      </c>
      <c r="E77" s="349" t="s">
        <v>156</v>
      </c>
      <c r="F77" s="345"/>
      <c r="G77" s="345"/>
      <c r="H77" s="345"/>
      <c r="I77" s="345"/>
      <c r="J77" s="345"/>
    </row>
    <row r="78" spans="1:10" customFormat="1" x14ac:dyDescent="0.25">
      <c r="A78" s="348"/>
      <c r="B78" s="349"/>
      <c r="C78" s="345"/>
      <c r="D78" s="69" t="s">
        <v>157</v>
      </c>
      <c r="E78" s="349"/>
      <c r="F78" s="345"/>
      <c r="G78" s="345"/>
      <c r="H78" s="345"/>
      <c r="I78" s="345"/>
      <c r="J78" s="345"/>
    </row>
    <row r="79" spans="1:10" customFormat="1" x14ac:dyDescent="0.25">
      <c r="A79" s="348"/>
      <c r="B79" s="349"/>
      <c r="C79" s="345"/>
      <c r="D79" s="69" t="s">
        <v>158</v>
      </c>
      <c r="E79" s="349"/>
      <c r="F79" s="345"/>
      <c r="G79" s="345"/>
      <c r="H79" s="345"/>
      <c r="I79" s="345"/>
      <c r="J79" s="345"/>
    </row>
    <row r="80" spans="1:10" customFormat="1" x14ac:dyDescent="0.25">
      <c r="A80" s="348"/>
      <c r="B80" s="349"/>
      <c r="C80" s="345"/>
      <c r="D80" s="69" t="s">
        <v>159</v>
      </c>
      <c r="E80" s="349"/>
      <c r="F80" s="345"/>
      <c r="G80" s="345"/>
      <c r="H80" s="345"/>
      <c r="I80" s="345"/>
      <c r="J80" s="345"/>
    </row>
    <row r="81" spans="1:10" customFormat="1" ht="15" x14ac:dyDescent="0.25">
      <c r="A81" s="348"/>
      <c r="B81" s="352" t="s">
        <v>160</v>
      </c>
      <c r="C81" s="345"/>
      <c r="D81" s="70" t="s">
        <v>161</v>
      </c>
      <c r="E81" s="354" t="s">
        <v>147</v>
      </c>
      <c r="F81" s="345"/>
      <c r="G81" s="345"/>
      <c r="H81" s="345"/>
      <c r="I81" s="345"/>
      <c r="J81" s="345"/>
    </row>
    <row r="82" spans="1:10" customFormat="1" ht="15" x14ac:dyDescent="0.25">
      <c r="A82" s="348"/>
      <c r="B82" s="352"/>
      <c r="C82" s="345"/>
      <c r="D82" s="70" t="s">
        <v>162</v>
      </c>
      <c r="E82" s="354"/>
      <c r="F82" s="345"/>
      <c r="G82" s="345"/>
      <c r="H82" s="345"/>
      <c r="I82" s="345"/>
      <c r="J82" s="345"/>
    </row>
    <row r="83" spans="1:10" customFormat="1" ht="28" x14ac:dyDescent="0.25">
      <c r="A83" s="349" t="s">
        <v>163</v>
      </c>
      <c r="B83" s="348" t="s">
        <v>164</v>
      </c>
      <c r="C83" s="345" t="s">
        <v>136</v>
      </c>
      <c r="D83" s="59" t="s">
        <v>165</v>
      </c>
      <c r="E83" s="59" t="s">
        <v>166</v>
      </c>
      <c r="F83" s="345"/>
      <c r="G83" s="345"/>
      <c r="H83" s="345"/>
      <c r="I83" s="345"/>
      <c r="J83" s="345"/>
    </row>
    <row r="84" spans="1:10" customFormat="1" ht="42" x14ac:dyDescent="0.25">
      <c r="A84" s="349"/>
      <c r="B84" s="348"/>
      <c r="C84" s="345"/>
      <c r="D84" s="59" t="s">
        <v>167</v>
      </c>
      <c r="E84" s="59" t="s">
        <v>168</v>
      </c>
      <c r="F84" s="345"/>
      <c r="G84" s="345"/>
      <c r="H84" s="345"/>
      <c r="I84" s="345"/>
      <c r="J84" s="345"/>
    </row>
    <row r="85" spans="1:10" customFormat="1" ht="28" x14ac:dyDescent="0.25">
      <c r="A85" s="349"/>
      <c r="B85" s="348" t="s">
        <v>169</v>
      </c>
      <c r="C85" s="345"/>
      <c r="D85" s="59" t="s">
        <v>170</v>
      </c>
      <c r="E85" s="59" t="s">
        <v>171</v>
      </c>
      <c r="F85" s="345"/>
      <c r="G85" s="345"/>
      <c r="H85" s="345"/>
      <c r="I85" s="345"/>
      <c r="J85" s="345"/>
    </row>
    <row r="86" spans="1:10" customFormat="1" ht="42" x14ac:dyDescent="0.25">
      <c r="A86" s="349"/>
      <c r="B86" s="348"/>
      <c r="C86" s="345"/>
      <c r="D86" s="59" t="s">
        <v>172</v>
      </c>
      <c r="E86" s="59" t="s">
        <v>173</v>
      </c>
      <c r="F86" s="345"/>
      <c r="G86" s="345"/>
      <c r="H86" s="345"/>
      <c r="I86" s="345"/>
      <c r="J86" s="345"/>
    </row>
    <row r="87" spans="1:10" customFormat="1" x14ac:dyDescent="0.25">
      <c r="A87" s="349"/>
      <c r="B87" s="348"/>
      <c r="C87" s="345"/>
      <c r="D87" s="59" t="s">
        <v>162</v>
      </c>
      <c r="E87" s="59" t="s">
        <v>174</v>
      </c>
      <c r="F87" s="345"/>
      <c r="G87" s="345"/>
      <c r="H87" s="345"/>
      <c r="I87" s="345"/>
      <c r="J87" s="345"/>
    </row>
    <row r="88" spans="1:10" customFormat="1" ht="28" x14ac:dyDescent="0.25">
      <c r="A88" s="349"/>
      <c r="B88" s="61" t="s">
        <v>175</v>
      </c>
      <c r="C88" s="345"/>
      <c r="D88" s="61" t="s">
        <v>176</v>
      </c>
      <c r="E88" s="61" t="s">
        <v>166</v>
      </c>
      <c r="F88" s="345"/>
      <c r="G88" s="345"/>
      <c r="H88" s="345"/>
      <c r="I88" s="345"/>
      <c r="J88" s="345"/>
    </row>
    <row r="89" spans="1:10" customFormat="1" x14ac:dyDescent="0.25">
      <c r="A89" s="349"/>
      <c r="B89" s="349" t="s">
        <v>177</v>
      </c>
      <c r="C89" s="345"/>
      <c r="D89" s="69" t="s">
        <v>178</v>
      </c>
      <c r="E89" s="349" t="s">
        <v>179</v>
      </c>
      <c r="F89" s="345"/>
      <c r="G89" s="345"/>
      <c r="H89" s="345"/>
      <c r="I89" s="345"/>
      <c r="J89" s="345"/>
    </row>
    <row r="90" spans="1:10" customFormat="1" ht="28" x14ac:dyDescent="0.25">
      <c r="A90" s="349"/>
      <c r="B90" s="349"/>
      <c r="C90" s="345"/>
      <c r="D90" s="69" t="s">
        <v>180</v>
      </c>
      <c r="E90" s="349"/>
      <c r="F90" s="345"/>
      <c r="G90" s="345"/>
      <c r="H90" s="345"/>
      <c r="I90" s="345"/>
      <c r="J90" s="345"/>
    </row>
    <row r="91" spans="1:10" customFormat="1" x14ac:dyDescent="0.25">
      <c r="A91" s="350" t="s">
        <v>181</v>
      </c>
      <c r="B91" s="353" t="s">
        <v>182</v>
      </c>
      <c r="C91" s="345" t="s">
        <v>136</v>
      </c>
      <c r="D91" s="61" t="s">
        <v>183</v>
      </c>
      <c r="E91" s="349" t="s">
        <v>184</v>
      </c>
      <c r="F91" s="345"/>
      <c r="G91" s="345"/>
      <c r="H91" s="345"/>
      <c r="I91" s="345"/>
      <c r="J91" s="345"/>
    </row>
    <row r="92" spans="1:10" customFormat="1" x14ac:dyDescent="0.25">
      <c r="A92" s="350"/>
      <c r="B92" s="353"/>
      <c r="C92" s="345"/>
      <c r="D92" s="61" t="s">
        <v>185</v>
      </c>
      <c r="E92" s="349"/>
      <c r="F92" s="345"/>
      <c r="G92" s="345"/>
      <c r="H92" s="345"/>
      <c r="I92" s="345"/>
      <c r="J92" s="345"/>
    </row>
    <row r="93" spans="1:10" customFormat="1" x14ac:dyDescent="0.25">
      <c r="A93" s="350"/>
      <c r="B93" s="353"/>
      <c r="C93" s="345"/>
      <c r="D93" s="61" t="s">
        <v>186</v>
      </c>
      <c r="E93" s="349"/>
      <c r="F93" s="345"/>
      <c r="G93" s="345"/>
      <c r="H93" s="345"/>
      <c r="I93" s="345"/>
      <c r="J93" s="345"/>
    </row>
    <row r="94" spans="1:10" customFormat="1" x14ac:dyDescent="0.25">
      <c r="A94" s="350"/>
      <c r="B94" s="353"/>
      <c r="C94" s="345"/>
      <c r="D94" s="61" t="s">
        <v>187</v>
      </c>
      <c r="E94" s="349"/>
      <c r="F94" s="345"/>
      <c r="G94" s="345"/>
      <c r="H94" s="345"/>
      <c r="I94" s="345"/>
      <c r="J94" s="345"/>
    </row>
    <row r="95" spans="1:10" customFormat="1" x14ac:dyDescent="0.25">
      <c r="A95" s="350"/>
      <c r="B95" s="353" t="s">
        <v>188</v>
      </c>
      <c r="C95" s="345"/>
      <c r="D95" s="61" t="s">
        <v>40</v>
      </c>
      <c r="E95" s="349" t="s">
        <v>189</v>
      </c>
      <c r="F95" s="345"/>
      <c r="G95" s="345"/>
      <c r="H95" s="345"/>
      <c r="I95" s="345"/>
      <c r="J95" s="345"/>
    </row>
    <row r="96" spans="1:10" customFormat="1" x14ac:dyDescent="0.25">
      <c r="A96" s="350"/>
      <c r="B96" s="353"/>
      <c r="C96" s="345"/>
      <c r="D96" s="61" t="s">
        <v>190</v>
      </c>
      <c r="E96" s="349"/>
      <c r="F96" s="345"/>
      <c r="G96" s="345"/>
      <c r="H96" s="345"/>
      <c r="I96" s="345"/>
      <c r="J96" s="345"/>
    </row>
    <row r="97" spans="1:10" customFormat="1" x14ac:dyDescent="0.25">
      <c r="A97" s="350"/>
      <c r="B97" s="353" t="s">
        <v>191</v>
      </c>
      <c r="C97" s="345"/>
      <c r="D97" s="61" t="s">
        <v>192</v>
      </c>
      <c r="E97" s="349" t="s">
        <v>189</v>
      </c>
      <c r="F97" s="345"/>
      <c r="G97" s="345"/>
      <c r="H97" s="345"/>
      <c r="I97" s="345"/>
      <c r="J97" s="345"/>
    </row>
    <row r="98" spans="1:10" customFormat="1" ht="28" x14ac:dyDescent="0.25">
      <c r="A98" s="350"/>
      <c r="B98" s="353"/>
      <c r="C98" s="345"/>
      <c r="D98" s="61" t="s">
        <v>193</v>
      </c>
      <c r="E98" s="349"/>
      <c r="F98" s="345"/>
      <c r="G98" s="345"/>
      <c r="H98" s="345"/>
      <c r="I98" s="345"/>
      <c r="J98" s="345"/>
    </row>
    <row r="99" spans="1:10" customFormat="1" x14ac:dyDescent="0.25">
      <c r="A99" s="350"/>
      <c r="B99" s="353"/>
      <c r="C99" s="345"/>
      <c r="D99" s="61" t="s">
        <v>194</v>
      </c>
      <c r="E99" s="349"/>
      <c r="F99" s="345"/>
      <c r="G99" s="345"/>
      <c r="H99" s="345"/>
      <c r="I99" s="345"/>
      <c r="J99" s="345"/>
    </row>
    <row r="100" spans="1:10" customFormat="1" x14ac:dyDescent="0.25">
      <c r="A100" s="350"/>
      <c r="B100" s="353"/>
      <c r="C100" s="345"/>
      <c r="D100" s="61" t="s">
        <v>190</v>
      </c>
      <c r="E100" s="349"/>
      <c r="F100" s="345"/>
      <c r="G100" s="345"/>
      <c r="H100" s="345"/>
      <c r="I100" s="345"/>
      <c r="J100" s="345"/>
    </row>
    <row r="101" spans="1:10" customFormat="1" ht="28" x14ac:dyDescent="0.25">
      <c r="A101" s="350"/>
      <c r="B101" s="61" t="s">
        <v>195</v>
      </c>
      <c r="C101" s="345"/>
      <c r="D101" s="61" t="s">
        <v>196</v>
      </c>
      <c r="E101" s="69" t="s">
        <v>197</v>
      </c>
      <c r="F101" s="345"/>
      <c r="G101" s="345"/>
      <c r="H101" s="345"/>
      <c r="I101" s="345"/>
      <c r="J101" s="345"/>
    </row>
    <row r="102" spans="1:10" customFormat="1" ht="28" x14ac:dyDescent="0.25">
      <c r="A102" s="350"/>
      <c r="B102" s="61" t="s">
        <v>198</v>
      </c>
      <c r="C102" s="345"/>
      <c r="D102" s="61" t="s">
        <v>199</v>
      </c>
      <c r="E102" s="69" t="s">
        <v>197</v>
      </c>
      <c r="F102" s="345"/>
      <c r="G102" s="345"/>
      <c r="H102" s="345"/>
      <c r="I102" s="345"/>
      <c r="J102" s="345"/>
    </row>
    <row r="103" spans="1:10" x14ac:dyDescent="0.25">
      <c r="A103" s="345" t="s">
        <v>200</v>
      </c>
      <c r="B103" s="345"/>
      <c r="C103" s="345"/>
      <c r="D103" s="345"/>
      <c r="E103" s="345"/>
      <c r="F103" s="345"/>
      <c r="G103" s="345"/>
      <c r="H103" s="345"/>
      <c r="I103" s="438"/>
      <c r="J103" s="438"/>
    </row>
    <row r="104" spans="1:10" x14ac:dyDescent="0.25">
      <c r="A104" s="346" t="s">
        <v>201</v>
      </c>
      <c r="B104" s="346"/>
      <c r="C104" s="346"/>
      <c r="D104" s="346"/>
      <c r="E104" s="346"/>
      <c r="F104" s="346"/>
      <c r="G104" s="346"/>
      <c r="H104" s="346"/>
      <c r="I104" s="346"/>
      <c r="J104" s="346"/>
    </row>
    <row r="105" spans="1:10" x14ac:dyDescent="0.25">
      <c r="A105" s="346" t="s">
        <v>202</v>
      </c>
      <c r="B105" s="346"/>
      <c r="C105" s="346"/>
      <c r="D105" s="346"/>
      <c r="E105" s="346"/>
      <c r="F105" s="346"/>
      <c r="G105" s="346"/>
      <c r="H105" s="346"/>
      <c r="I105" s="346"/>
      <c r="J105" s="346"/>
    </row>
  </sheetData>
  <mergeCells count="104">
    <mergeCell ref="I65:J82"/>
    <mergeCell ref="I83:J90"/>
    <mergeCell ref="I91:J102"/>
    <mergeCell ref="I56:J59"/>
    <mergeCell ref="I60:J62"/>
    <mergeCell ref="I63:J64"/>
    <mergeCell ref="I3:J5"/>
    <mergeCell ref="I6:J7"/>
    <mergeCell ref="I8:J9"/>
    <mergeCell ref="I10:J11"/>
    <mergeCell ref="I12:J13"/>
    <mergeCell ref="I27:J30"/>
    <mergeCell ref="I31:J33"/>
    <mergeCell ref="I15:I25"/>
    <mergeCell ref="I34:I37"/>
    <mergeCell ref="J15:J25"/>
    <mergeCell ref="J34:J37"/>
    <mergeCell ref="I38:J41"/>
    <mergeCell ref="I42:J43"/>
    <mergeCell ref="I44:J49"/>
    <mergeCell ref="I50:J52"/>
    <mergeCell ref="I53:J54"/>
    <mergeCell ref="E97:E100"/>
    <mergeCell ref="F56:F64"/>
    <mergeCell ref="H3:H5"/>
    <mergeCell ref="H6:H7"/>
    <mergeCell ref="H8:H9"/>
    <mergeCell ref="H10:H11"/>
    <mergeCell ref="H12:H13"/>
    <mergeCell ref="H15:H25"/>
    <mergeCell ref="H27:H37"/>
    <mergeCell ref="H38:H41"/>
    <mergeCell ref="H42:H43"/>
    <mergeCell ref="H44:H49"/>
    <mergeCell ref="H50:H55"/>
    <mergeCell ref="H56:H64"/>
    <mergeCell ref="F65:H102"/>
    <mergeCell ref="D22:D23"/>
    <mergeCell ref="E65:E70"/>
    <mergeCell ref="E71:E74"/>
    <mergeCell ref="E75:E76"/>
    <mergeCell ref="E77:E80"/>
    <mergeCell ref="E81:E82"/>
    <mergeCell ref="E89:E90"/>
    <mergeCell ref="E91:E94"/>
    <mergeCell ref="E95:E96"/>
    <mergeCell ref="B91:B94"/>
    <mergeCell ref="B95:B96"/>
    <mergeCell ref="B97:B100"/>
    <mergeCell ref="C3:C5"/>
    <mergeCell ref="C6:C7"/>
    <mergeCell ref="C8:C9"/>
    <mergeCell ref="C10:C11"/>
    <mergeCell ref="C12:C13"/>
    <mergeCell ref="C15:C25"/>
    <mergeCell ref="C27:C37"/>
    <mergeCell ref="C38:C49"/>
    <mergeCell ref="C50:C55"/>
    <mergeCell ref="C56:C64"/>
    <mergeCell ref="C65:C82"/>
    <mergeCell ref="C83:C90"/>
    <mergeCell ref="C91:C102"/>
    <mergeCell ref="B63:B64"/>
    <mergeCell ref="B65:B70"/>
    <mergeCell ref="B71:B74"/>
    <mergeCell ref="B75:B76"/>
    <mergeCell ref="B77:B80"/>
    <mergeCell ref="B81:B82"/>
    <mergeCell ref="B83:B84"/>
    <mergeCell ref="B85:B87"/>
    <mergeCell ref="B89:B90"/>
    <mergeCell ref="B31:B33"/>
    <mergeCell ref="B34:B37"/>
    <mergeCell ref="B38:B41"/>
    <mergeCell ref="B42:B43"/>
    <mergeCell ref="B44:B49"/>
    <mergeCell ref="B50:B52"/>
    <mergeCell ref="B53:B54"/>
    <mergeCell ref="B56:B59"/>
    <mergeCell ref="B60:B62"/>
    <mergeCell ref="A1:J1"/>
    <mergeCell ref="I2:J2"/>
    <mergeCell ref="I14:J14"/>
    <mergeCell ref="I26:J26"/>
    <mergeCell ref="I55:J55"/>
    <mergeCell ref="A103:J103"/>
    <mergeCell ref="A104:J104"/>
    <mergeCell ref="A105:J105"/>
    <mergeCell ref="A3:A13"/>
    <mergeCell ref="A14:A25"/>
    <mergeCell ref="A26:A37"/>
    <mergeCell ref="A38:A49"/>
    <mergeCell ref="A50:A55"/>
    <mergeCell ref="A56:A64"/>
    <mergeCell ref="A65:A82"/>
    <mergeCell ref="A83:A90"/>
    <mergeCell ref="A91:A102"/>
    <mergeCell ref="B3:B5"/>
    <mergeCell ref="B6:B7"/>
    <mergeCell ref="B8:B9"/>
    <mergeCell ref="B10:B11"/>
    <mergeCell ref="B12:B13"/>
    <mergeCell ref="B15:B25"/>
    <mergeCell ref="B27:B30"/>
  </mergeCells>
  <phoneticPr fontId="45" type="noConversion"/>
  <pageMargins left="0.74803149606299202" right="0.74803149606299202" top="0.98425196850393704" bottom="0.98425196850393704" header="0.511811023622047" footer="0.511811023622047"/>
  <pageSetup paperSize="9" scale="9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I57"/>
  <sheetViews>
    <sheetView workbookViewId="0">
      <selection activeCell="K50" sqref="K50"/>
    </sheetView>
  </sheetViews>
  <sheetFormatPr defaultColWidth="9" defaultRowHeight="14" x14ac:dyDescent="0.25"/>
  <cols>
    <col min="1" max="1" width="5" style="11" customWidth="1"/>
    <col min="2" max="2" width="20.36328125" style="11" customWidth="1"/>
    <col min="3" max="3" width="22.90625" style="11" customWidth="1"/>
    <col min="4" max="4" width="6.7265625" style="11" customWidth="1"/>
    <col min="5" max="5" width="8.453125" style="11" customWidth="1"/>
    <col min="6" max="6" width="6.7265625" style="11" customWidth="1"/>
    <col min="7" max="7" width="8.453125" style="11" customWidth="1"/>
    <col min="8" max="8" width="38.36328125" style="11" customWidth="1"/>
    <col min="9" max="9" width="8.453125" style="11" customWidth="1"/>
    <col min="10" max="16384" width="9" style="11"/>
  </cols>
  <sheetData>
    <row r="1" spans="1:9" ht="21" x14ac:dyDescent="0.25">
      <c r="A1" s="12" t="s">
        <v>1942</v>
      </c>
      <c r="B1" s="13"/>
      <c r="C1" s="13"/>
      <c r="D1" s="13"/>
      <c r="E1" s="13"/>
      <c r="F1" s="13"/>
      <c r="G1" s="13"/>
      <c r="H1" s="13"/>
      <c r="I1" s="50"/>
    </row>
    <row r="2" spans="1:9" x14ac:dyDescent="0.25">
      <c r="A2" s="14" t="s">
        <v>204</v>
      </c>
      <c r="B2" s="15" t="s">
        <v>552</v>
      </c>
      <c r="C2" s="15" t="s">
        <v>206</v>
      </c>
      <c r="D2" s="16" t="s">
        <v>207</v>
      </c>
      <c r="E2" s="16" t="s">
        <v>208</v>
      </c>
      <c r="F2" s="16" t="s">
        <v>209</v>
      </c>
      <c r="G2" s="16" t="s">
        <v>210</v>
      </c>
      <c r="H2" s="16" t="s">
        <v>211</v>
      </c>
      <c r="I2" s="51" t="s">
        <v>212</v>
      </c>
    </row>
    <row r="3" spans="1:9" x14ac:dyDescent="0.25">
      <c r="A3" s="17">
        <v>1</v>
      </c>
      <c r="B3" s="18" t="s">
        <v>1943</v>
      </c>
      <c r="C3" s="19" t="s">
        <v>1944</v>
      </c>
      <c r="D3" s="20" t="s">
        <v>219</v>
      </c>
      <c r="E3" s="21">
        <v>756.34</v>
      </c>
      <c r="F3" s="20">
        <v>25</v>
      </c>
      <c r="G3" s="20">
        <v>104</v>
      </c>
      <c r="H3" s="20" t="s">
        <v>216</v>
      </c>
      <c r="I3" s="52">
        <v>112</v>
      </c>
    </row>
    <row r="4" spans="1:9" x14ac:dyDescent="0.25">
      <c r="A4" s="17">
        <v>2</v>
      </c>
      <c r="B4" s="21" t="s">
        <v>1945</v>
      </c>
      <c r="C4" s="22">
        <v>101304</v>
      </c>
      <c r="D4" s="20" t="s">
        <v>219</v>
      </c>
      <c r="E4" s="21">
        <v>846.34</v>
      </c>
      <c r="F4" s="20">
        <v>28</v>
      </c>
      <c r="G4" s="20">
        <v>116</v>
      </c>
      <c r="H4" s="20" t="s">
        <v>216</v>
      </c>
      <c r="I4" s="52">
        <v>120</v>
      </c>
    </row>
    <row r="5" spans="1:9" x14ac:dyDescent="0.25">
      <c r="A5" s="17">
        <v>6</v>
      </c>
      <c r="B5" s="18" t="s">
        <v>1946</v>
      </c>
      <c r="C5" s="19" t="s">
        <v>1947</v>
      </c>
      <c r="D5" s="20" t="s">
        <v>219</v>
      </c>
      <c r="E5" s="21">
        <v>173.24</v>
      </c>
      <c r="F5" s="20">
        <v>3</v>
      </c>
      <c r="G5" s="20">
        <v>8</v>
      </c>
      <c r="H5" s="20" t="s">
        <v>216</v>
      </c>
      <c r="I5" s="52">
        <v>12</v>
      </c>
    </row>
    <row r="6" spans="1:9" ht="26" x14ac:dyDescent="0.25">
      <c r="A6" s="17">
        <v>9</v>
      </c>
      <c r="B6" s="23" t="s">
        <v>1948</v>
      </c>
      <c r="C6" s="22" t="s">
        <v>1949</v>
      </c>
      <c r="D6" s="20" t="s">
        <v>219</v>
      </c>
      <c r="E6" s="21">
        <v>186.34</v>
      </c>
      <c r="F6" s="20">
        <v>6</v>
      </c>
      <c r="G6" s="20">
        <v>42</v>
      </c>
      <c r="H6" s="20" t="s">
        <v>216</v>
      </c>
      <c r="I6" s="52">
        <v>48</v>
      </c>
    </row>
    <row r="7" spans="1:9" x14ac:dyDescent="0.25">
      <c r="A7" s="17">
        <v>11</v>
      </c>
      <c r="B7" s="21" t="s">
        <v>1950</v>
      </c>
      <c r="C7" s="22">
        <v>112926</v>
      </c>
      <c r="D7" s="20" t="s">
        <v>219</v>
      </c>
      <c r="E7" s="21">
        <v>106.34</v>
      </c>
      <c r="F7" s="20">
        <v>5</v>
      </c>
      <c r="G7" s="20">
        <v>24</v>
      </c>
      <c r="H7" s="20" t="s">
        <v>216</v>
      </c>
      <c r="I7" s="52">
        <v>32</v>
      </c>
    </row>
    <row r="8" spans="1:9" x14ac:dyDescent="0.25">
      <c r="A8" s="17">
        <v>14</v>
      </c>
      <c r="B8" s="18" t="s">
        <v>1951</v>
      </c>
      <c r="C8" s="24">
        <v>126610.5</v>
      </c>
      <c r="D8" s="20" t="s">
        <v>219</v>
      </c>
      <c r="E8" s="21">
        <v>205.06</v>
      </c>
      <c r="F8" s="20">
        <v>10</v>
      </c>
      <c r="G8" s="20">
        <v>44</v>
      </c>
      <c r="H8" s="20" t="s">
        <v>216</v>
      </c>
      <c r="I8" s="52">
        <v>52</v>
      </c>
    </row>
    <row r="9" spans="1:9" x14ac:dyDescent="0.25">
      <c r="A9" s="17">
        <v>16</v>
      </c>
      <c r="B9" s="18" t="s">
        <v>1946</v>
      </c>
      <c r="C9" s="24" t="s">
        <v>1952</v>
      </c>
      <c r="D9" s="20" t="s">
        <v>219</v>
      </c>
      <c r="E9" s="21">
        <v>167.9</v>
      </c>
      <c r="F9" s="20">
        <v>3</v>
      </c>
      <c r="G9" s="20">
        <v>16</v>
      </c>
      <c r="H9" s="20" t="s">
        <v>216</v>
      </c>
      <c r="I9" s="52">
        <v>24</v>
      </c>
    </row>
    <row r="10" spans="1:9" x14ac:dyDescent="0.25">
      <c r="A10" s="17">
        <v>17</v>
      </c>
      <c r="B10" s="18" t="s">
        <v>1953</v>
      </c>
      <c r="C10" s="24">
        <v>132748.79999999999</v>
      </c>
      <c r="D10" s="20" t="s">
        <v>219</v>
      </c>
      <c r="E10" s="21">
        <v>544.94000000000005</v>
      </c>
      <c r="F10" s="20">
        <v>27</v>
      </c>
      <c r="G10" s="20">
        <v>112</v>
      </c>
      <c r="H10" s="20" t="s">
        <v>1954</v>
      </c>
      <c r="I10" s="52">
        <v>120</v>
      </c>
    </row>
    <row r="11" spans="1:9" x14ac:dyDescent="0.25">
      <c r="A11" s="17">
        <v>24</v>
      </c>
      <c r="B11" s="23" t="s">
        <v>1955</v>
      </c>
      <c r="C11" s="24" t="s">
        <v>1956</v>
      </c>
      <c r="D11" s="20" t="s">
        <v>219</v>
      </c>
      <c r="E11" s="21">
        <v>516.34</v>
      </c>
      <c r="F11" s="20">
        <v>17</v>
      </c>
      <c r="G11" s="20">
        <f>36+36</f>
        <v>72</v>
      </c>
      <c r="H11" s="20" t="s">
        <v>216</v>
      </c>
      <c r="I11" s="52">
        <f>38+38</f>
        <v>76</v>
      </c>
    </row>
    <row r="12" spans="1:9" x14ac:dyDescent="0.25">
      <c r="A12" s="17">
        <v>25</v>
      </c>
      <c r="B12" s="21" t="s">
        <v>1957</v>
      </c>
      <c r="C12" s="24" t="s">
        <v>1958</v>
      </c>
      <c r="D12" s="20" t="s">
        <v>219</v>
      </c>
      <c r="E12" s="21">
        <v>426.34</v>
      </c>
      <c r="F12" s="20">
        <v>14</v>
      </c>
      <c r="G12" s="20">
        <f>28+42</f>
        <v>70</v>
      </c>
      <c r="H12" s="20" t="s">
        <v>216</v>
      </c>
      <c r="I12" s="52">
        <f>32+45</f>
        <v>77</v>
      </c>
    </row>
    <row r="13" spans="1:9" x14ac:dyDescent="0.25">
      <c r="A13" s="17">
        <v>29</v>
      </c>
      <c r="B13" s="18" t="s">
        <v>1959</v>
      </c>
      <c r="C13" s="25">
        <v>149241</v>
      </c>
      <c r="D13" s="20" t="s">
        <v>219</v>
      </c>
      <c r="E13" s="21">
        <v>185.06</v>
      </c>
      <c r="F13" s="20">
        <v>9</v>
      </c>
      <c r="G13" s="20">
        <v>40</v>
      </c>
      <c r="H13" s="20" t="s">
        <v>216</v>
      </c>
      <c r="I13" s="52">
        <v>48</v>
      </c>
    </row>
    <row r="14" spans="1:9" x14ac:dyDescent="0.25">
      <c r="A14" s="17">
        <v>30</v>
      </c>
      <c r="B14" s="26" t="s">
        <v>1960</v>
      </c>
      <c r="C14" s="27" t="s">
        <v>1961</v>
      </c>
      <c r="D14" s="20" t="s">
        <v>219</v>
      </c>
      <c r="E14" s="21">
        <v>736.34</v>
      </c>
      <c r="F14" s="28">
        <v>23</v>
      </c>
      <c r="G14" s="20">
        <v>96</v>
      </c>
      <c r="H14" s="20" t="s">
        <v>216</v>
      </c>
      <c r="I14" s="52">
        <v>104</v>
      </c>
    </row>
    <row r="15" spans="1:9" x14ac:dyDescent="0.25">
      <c r="A15" s="17">
        <v>32</v>
      </c>
      <c r="B15" s="18" t="s">
        <v>1962</v>
      </c>
      <c r="C15" s="24">
        <v>154288</v>
      </c>
      <c r="D15" s="20" t="s">
        <v>219</v>
      </c>
      <c r="E15" s="21">
        <v>124.94</v>
      </c>
      <c r="F15" s="20">
        <v>6</v>
      </c>
      <c r="G15" s="20">
        <v>42</v>
      </c>
      <c r="H15" s="20" t="s">
        <v>216</v>
      </c>
      <c r="I15" s="52">
        <v>42</v>
      </c>
    </row>
    <row r="16" spans="1:9" x14ac:dyDescent="0.25">
      <c r="A16" s="17">
        <v>34</v>
      </c>
      <c r="B16" s="18" t="s">
        <v>1963</v>
      </c>
      <c r="C16" s="24">
        <v>155719</v>
      </c>
      <c r="D16" s="20" t="s">
        <v>219</v>
      </c>
      <c r="E16" s="21">
        <v>126.34</v>
      </c>
      <c r="F16" s="20">
        <v>4</v>
      </c>
      <c r="G16" s="20">
        <v>20</v>
      </c>
      <c r="H16" s="20" t="s">
        <v>216</v>
      </c>
      <c r="I16" s="52">
        <v>28</v>
      </c>
    </row>
    <row r="17" spans="1:9" x14ac:dyDescent="0.25">
      <c r="A17" s="17">
        <v>38</v>
      </c>
      <c r="B17" s="20" t="s">
        <v>1964</v>
      </c>
      <c r="C17" s="20" t="s">
        <v>1965</v>
      </c>
      <c r="D17" s="20" t="s">
        <v>219</v>
      </c>
      <c r="E17" s="20">
        <v>133.34</v>
      </c>
      <c r="F17" s="20">
        <v>3</v>
      </c>
      <c r="G17" s="20">
        <v>12</v>
      </c>
      <c r="H17" s="20" t="s">
        <v>216</v>
      </c>
      <c r="I17" s="52">
        <v>18</v>
      </c>
    </row>
    <row r="18" spans="1:9" x14ac:dyDescent="0.25">
      <c r="A18" s="17">
        <v>39</v>
      </c>
      <c r="B18" s="20" t="s">
        <v>1966</v>
      </c>
      <c r="C18" s="20" t="s">
        <v>1967</v>
      </c>
      <c r="D18" s="20" t="s">
        <v>219</v>
      </c>
      <c r="E18" s="20">
        <v>204.94</v>
      </c>
      <c r="F18" s="20">
        <v>10</v>
      </c>
      <c r="G18" s="20">
        <v>44</v>
      </c>
      <c r="H18" s="20" t="s">
        <v>216</v>
      </c>
      <c r="I18" s="52">
        <v>44</v>
      </c>
    </row>
    <row r="19" spans="1:9" x14ac:dyDescent="0.25">
      <c r="A19" s="17">
        <v>40</v>
      </c>
      <c r="B19" s="29" t="s">
        <v>1968</v>
      </c>
      <c r="C19" s="20" t="s">
        <v>1969</v>
      </c>
      <c r="D19" s="20" t="s">
        <v>219</v>
      </c>
      <c r="E19" s="20">
        <v>226.34</v>
      </c>
      <c r="F19" s="20">
        <v>8</v>
      </c>
      <c r="G19" s="20">
        <v>27</v>
      </c>
      <c r="H19" s="20" t="s">
        <v>216</v>
      </c>
      <c r="I19" s="52">
        <v>33</v>
      </c>
    </row>
    <row r="20" spans="1:9" ht="26" x14ac:dyDescent="0.25">
      <c r="A20" s="17">
        <v>41</v>
      </c>
      <c r="B20" s="29" t="s">
        <v>1970</v>
      </c>
      <c r="C20" s="20" t="s">
        <v>1971</v>
      </c>
      <c r="D20" s="20" t="s">
        <v>219</v>
      </c>
      <c r="E20" s="20">
        <v>131.9</v>
      </c>
      <c r="F20" s="20">
        <v>3</v>
      </c>
      <c r="G20" s="20">
        <v>10</v>
      </c>
      <c r="H20" s="20" t="s">
        <v>216</v>
      </c>
      <c r="I20" s="52">
        <v>16</v>
      </c>
    </row>
    <row r="21" spans="1:9" x14ac:dyDescent="0.25">
      <c r="A21" s="17">
        <v>43</v>
      </c>
      <c r="B21" s="20" t="s">
        <v>1972</v>
      </c>
      <c r="C21" s="20" t="s">
        <v>1973</v>
      </c>
      <c r="D21" s="20" t="s">
        <v>219</v>
      </c>
      <c r="E21" s="20">
        <v>186.44</v>
      </c>
      <c r="F21" s="20">
        <v>6</v>
      </c>
      <c r="G21" s="20">
        <v>14</v>
      </c>
      <c r="H21" s="20" t="s">
        <v>216</v>
      </c>
      <c r="I21" s="52">
        <v>22</v>
      </c>
    </row>
    <row r="22" spans="1:9" x14ac:dyDescent="0.25">
      <c r="A22" s="17">
        <v>46</v>
      </c>
      <c r="B22" s="20" t="s">
        <v>1972</v>
      </c>
      <c r="C22" s="20" t="s">
        <v>1974</v>
      </c>
      <c r="D22" s="20" t="s">
        <v>219</v>
      </c>
      <c r="E22" s="20">
        <v>454.94</v>
      </c>
      <c r="F22" s="20">
        <v>18</v>
      </c>
      <c r="G22" s="20">
        <v>30</v>
      </c>
      <c r="H22" s="20" t="s">
        <v>216</v>
      </c>
      <c r="I22" s="52">
        <v>32</v>
      </c>
    </row>
    <row r="23" spans="1:9" ht="15" x14ac:dyDescent="0.25">
      <c r="A23" s="30"/>
      <c r="B23" s="31">
        <f>COUNTIF($D$3:$D$53,D23)</f>
        <v>21</v>
      </c>
      <c r="C23" s="32" t="s">
        <v>1384</v>
      </c>
      <c r="D23" s="33" t="s">
        <v>219</v>
      </c>
      <c r="E23" s="34">
        <f ca="1">SUMIF($D$3:$D$53,"大桥",$E$3:$E$53)</f>
        <v>0</v>
      </c>
      <c r="F23" s="34">
        <f ca="1">SUMIF($D$3:$D$53,"大桥",$F$3:$F$53)</f>
        <v>0</v>
      </c>
      <c r="G23" s="34">
        <f ca="1">SUMIF($D$3:$D$53,"大桥",$G$3:$G$53)</f>
        <v>0</v>
      </c>
      <c r="H23" s="32"/>
      <c r="I23" s="53">
        <f ca="1">SUMIF($D$3:$D$53,"大桥",$I$3:$I$53)</f>
        <v>0</v>
      </c>
    </row>
    <row r="24" spans="1:9" ht="26" x14ac:dyDescent="0.25">
      <c r="A24" s="17">
        <v>3</v>
      </c>
      <c r="B24" s="35" t="s">
        <v>1975</v>
      </c>
      <c r="C24" s="24" t="s">
        <v>1976</v>
      </c>
      <c r="D24" s="20" t="s">
        <v>267</v>
      </c>
      <c r="E24" s="21">
        <f>(1032.34+1018.34)/2</f>
        <v>1025.3399999999999</v>
      </c>
      <c r="F24" s="20">
        <f>25+4+4</f>
        <v>33</v>
      </c>
      <c r="G24" s="20">
        <f>102+102</f>
        <v>204</v>
      </c>
      <c r="H24" s="20" t="s">
        <v>216</v>
      </c>
      <c r="I24" s="52">
        <f>105+105</f>
        <v>210</v>
      </c>
    </row>
    <row r="25" spans="1:9" ht="26" x14ac:dyDescent="0.25">
      <c r="A25" s="17">
        <v>7</v>
      </c>
      <c r="B25" s="23" t="s">
        <v>1977</v>
      </c>
      <c r="C25" s="24">
        <v>108876.5</v>
      </c>
      <c r="D25" s="20" t="s">
        <v>267</v>
      </c>
      <c r="E25" s="21">
        <v>1306.3399999999999</v>
      </c>
      <c r="F25" s="20">
        <f>4+38</f>
        <v>42</v>
      </c>
      <c r="G25" s="20">
        <v>188</v>
      </c>
      <c r="H25" s="20" t="s">
        <v>216</v>
      </c>
      <c r="I25" s="52">
        <v>192</v>
      </c>
    </row>
    <row r="26" spans="1:9" x14ac:dyDescent="0.25">
      <c r="A26" s="17">
        <v>26</v>
      </c>
      <c r="B26" s="21" t="s">
        <v>1978</v>
      </c>
      <c r="C26" s="36" t="s">
        <v>1979</v>
      </c>
      <c r="D26" s="20" t="s">
        <v>267</v>
      </c>
      <c r="E26" s="21">
        <v>1080.3399999999999</v>
      </c>
      <c r="F26" s="20">
        <f>3+6+3+4+4+4+4+4</f>
        <v>32</v>
      </c>
      <c r="G26" s="20">
        <f>6+8+12+42+86</f>
        <v>154</v>
      </c>
      <c r="H26" s="20" t="s">
        <v>216</v>
      </c>
      <c r="I26" s="52">
        <f>12+8+12+42+86</f>
        <v>160</v>
      </c>
    </row>
    <row r="27" spans="1:9" x14ac:dyDescent="0.25">
      <c r="A27" s="17">
        <v>35</v>
      </c>
      <c r="B27" s="26" t="s">
        <v>1980</v>
      </c>
      <c r="C27" s="24">
        <v>157909.79999999999</v>
      </c>
      <c r="D27" s="20" t="s">
        <v>267</v>
      </c>
      <c r="E27" s="21">
        <v>3472.34</v>
      </c>
      <c r="F27" s="20">
        <v>108</v>
      </c>
      <c r="G27" s="20">
        <f>132+8+72+80+30+12+128</f>
        <v>462</v>
      </c>
      <c r="H27" s="20" t="s">
        <v>216</v>
      </c>
      <c r="I27" s="52">
        <f>136+8+72+80+30+12+128</f>
        <v>466</v>
      </c>
    </row>
    <row r="28" spans="1:9" ht="15" x14ac:dyDescent="0.25">
      <c r="A28" s="30"/>
      <c r="B28" s="31">
        <f>COUNTIF($D$3:$D$53,D28)</f>
        <v>5</v>
      </c>
      <c r="C28" s="32" t="s">
        <v>1384</v>
      </c>
      <c r="D28" s="33" t="s">
        <v>267</v>
      </c>
      <c r="E28" s="34">
        <f ca="1">SUMIF($D$3:$D$53,"特大桥",$E$3:$E$53)</f>
        <v>0</v>
      </c>
      <c r="F28" s="34">
        <f ca="1">SUMIF($D$3:$D$53,"特大桥",$F$3:$F$53)</f>
        <v>0</v>
      </c>
      <c r="G28" s="34">
        <f ca="1">SUMIF($D$3:$D$53,"特大桥",$G$3:$G$53)</f>
        <v>0</v>
      </c>
      <c r="H28" s="32"/>
      <c r="I28" s="53">
        <f ca="1">SUMIF($D$3:$D$53,"特大桥",$I$3:$I$53)</f>
        <v>0</v>
      </c>
    </row>
    <row r="29" spans="1:9" x14ac:dyDescent="0.25">
      <c r="A29" s="17">
        <v>4</v>
      </c>
      <c r="B29" s="21" t="s">
        <v>1981</v>
      </c>
      <c r="C29" s="24" t="s">
        <v>1982</v>
      </c>
      <c r="D29" s="20" t="s">
        <v>215</v>
      </c>
      <c r="E29" s="21">
        <v>64.94</v>
      </c>
      <c r="F29" s="20">
        <v>3</v>
      </c>
      <c r="G29" s="20">
        <f>8+8</f>
        <v>16</v>
      </c>
      <c r="H29" s="20" t="s">
        <v>216</v>
      </c>
      <c r="I29" s="52">
        <f>10+10</f>
        <v>20</v>
      </c>
    </row>
    <row r="30" spans="1:9" x14ac:dyDescent="0.25">
      <c r="A30" s="17">
        <v>5</v>
      </c>
      <c r="B30" s="37" t="s">
        <v>1983</v>
      </c>
      <c r="C30" s="38" t="s">
        <v>1984</v>
      </c>
      <c r="D30" s="39" t="s">
        <v>215</v>
      </c>
      <c r="E30" s="40">
        <v>33.96</v>
      </c>
      <c r="F30" s="39">
        <v>3</v>
      </c>
      <c r="G30" s="39">
        <v>20</v>
      </c>
      <c r="H30" s="39" t="s">
        <v>216</v>
      </c>
      <c r="I30" s="54">
        <v>30</v>
      </c>
    </row>
    <row r="31" spans="1:9" x14ac:dyDescent="0.25">
      <c r="A31" s="17">
        <v>8</v>
      </c>
      <c r="B31" s="41" t="s">
        <v>1985</v>
      </c>
      <c r="C31" s="42">
        <v>109782</v>
      </c>
      <c r="D31" s="43" t="s">
        <v>215</v>
      </c>
      <c r="E31" s="44">
        <v>52.44</v>
      </c>
      <c r="F31" s="43">
        <v>3</v>
      </c>
      <c r="G31" s="43">
        <v>24</v>
      </c>
      <c r="H31" s="43" t="s">
        <v>216</v>
      </c>
      <c r="I31" s="55">
        <v>36</v>
      </c>
    </row>
    <row r="32" spans="1:9" x14ac:dyDescent="0.25">
      <c r="A32" s="17">
        <v>10</v>
      </c>
      <c r="B32" s="23" t="s">
        <v>1986</v>
      </c>
      <c r="C32" s="22" t="s">
        <v>1987</v>
      </c>
      <c r="D32" s="20" t="s">
        <v>215</v>
      </c>
      <c r="E32" s="21">
        <v>85.06</v>
      </c>
      <c r="F32" s="20">
        <v>3</v>
      </c>
      <c r="G32" s="20">
        <v>8</v>
      </c>
      <c r="H32" s="20" t="s">
        <v>216</v>
      </c>
      <c r="I32" s="52">
        <v>8</v>
      </c>
    </row>
    <row r="33" spans="1:9" x14ac:dyDescent="0.25">
      <c r="A33" s="17">
        <v>12</v>
      </c>
      <c r="B33" s="21" t="s">
        <v>1988</v>
      </c>
      <c r="C33" s="22" t="s">
        <v>1989</v>
      </c>
      <c r="D33" s="20" t="s">
        <v>215</v>
      </c>
      <c r="E33" s="21">
        <v>85.06</v>
      </c>
      <c r="F33" s="20">
        <v>3</v>
      </c>
      <c r="G33" s="20">
        <v>8</v>
      </c>
      <c r="H33" s="20" t="s">
        <v>216</v>
      </c>
      <c r="I33" s="52">
        <v>8</v>
      </c>
    </row>
    <row r="34" spans="1:9" x14ac:dyDescent="0.25">
      <c r="A34" s="17">
        <v>13</v>
      </c>
      <c r="B34" s="21" t="s">
        <v>1990</v>
      </c>
      <c r="C34" s="22" t="s">
        <v>1991</v>
      </c>
      <c r="D34" s="20" t="s">
        <v>215</v>
      </c>
      <c r="E34" s="21">
        <v>85.06</v>
      </c>
      <c r="F34" s="20">
        <v>3</v>
      </c>
      <c r="G34" s="20">
        <v>8</v>
      </c>
      <c r="H34" s="20" t="s">
        <v>216</v>
      </c>
      <c r="I34" s="52">
        <v>12</v>
      </c>
    </row>
    <row r="35" spans="1:9" x14ac:dyDescent="0.25">
      <c r="A35" s="17">
        <v>15</v>
      </c>
      <c r="B35" s="18" t="s">
        <v>1992</v>
      </c>
      <c r="C35" s="24">
        <v>129129</v>
      </c>
      <c r="D35" s="20" t="s">
        <v>215</v>
      </c>
      <c r="E35" s="21">
        <v>65.06</v>
      </c>
      <c r="F35" s="20">
        <v>3</v>
      </c>
      <c r="G35" s="20">
        <v>16</v>
      </c>
      <c r="H35" s="20" t="s">
        <v>216</v>
      </c>
      <c r="I35" s="52">
        <v>24</v>
      </c>
    </row>
    <row r="36" spans="1:9" x14ac:dyDescent="0.25">
      <c r="A36" s="17">
        <v>18</v>
      </c>
      <c r="B36" s="23" t="s">
        <v>1993</v>
      </c>
      <c r="C36" s="22">
        <v>133967.29999999999</v>
      </c>
      <c r="D36" s="20" t="s">
        <v>215</v>
      </c>
      <c r="E36" s="21">
        <v>52.34</v>
      </c>
      <c r="F36" s="20">
        <v>3</v>
      </c>
      <c r="G36" s="20">
        <v>19</v>
      </c>
      <c r="H36" s="20" t="s">
        <v>216</v>
      </c>
      <c r="I36" s="52">
        <v>24</v>
      </c>
    </row>
    <row r="37" spans="1:9" x14ac:dyDescent="0.25">
      <c r="A37" s="17">
        <v>19</v>
      </c>
      <c r="B37" s="23" t="s">
        <v>1994</v>
      </c>
      <c r="C37" s="22" t="s">
        <v>1995</v>
      </c>
      <c r="D37" s="20" t="s">
        <v>215</v>
      </c>
      <c r="E37" s="21">
        <v>85.06</v>
      </c>
      <c r="F37" s="20">
        <v>3</v>
      </c>
      <c r="G37" s="20">
        <v>8</v>
      </c>
      <c r="H37" s="20" t="s">
        <v>216</v>
      </c>
      <c r="I37" s="52">
        <v>8</v>
      </c>
    </row>
    <row r="38" spans="1:9" x14ac:dyDescent="0.25">
      <c r="A38" s="17">
        <v>20</v>
      </c>
      <c r="B38" s="18" t="s">
        <v>1996</v>
      </c>
      <c r="C38" s="24">
        <v>135778</v>
      </c>
      <c r="D38" s="20" t="s">
        <v>215</v>
      </c>
      <c r="E38" s="21">
        <v>84.94</v>
      </c>
      <c r="F38" s="20">
        <v>4</v>
      </c>
      <c r="G38" s="20">
        <v>30</v>
      </c>
      <c r="H38" s="20" t="s">
        <v>216</v>
      </c>
      <c r="I38" s="52">
        <v>42</v>
      </c>
    </row>
    <row r="39" spans="1:9" x14ac:dyDescent="0.25">
      <c r="A39" s="17">
        <v>21</v>
      </c>
      <c r="B39" s="18" t="s">
        <v>1997</v>
      </c>
      <c r="C39" s="24">
        <v>136046</v>
      </c>
      <c r="D39" s="20" t="s">
        <v>215</v>
      </c>
      <c r="E39" s="21">
        <v>52.34</v>
      </c>
      <c r="F39" s="20">
        <v>3</v>
      </c>
      <c r="G39" s="20">
        <v>10</v>
      </c>
      <c r="H39" s="20" t="s">
        <v>1055</v>
      </c>
      <c r="I39" s="52">
        <v>0</v>
      </c>
    </row>
    <row r="40" spans="1:9" x14ac:dyDescent="0.25">
      <c r="A40" s="17">
        <v>22</v>
      </c>
      <c r="B40" s="18" t="s">
        <v>1998</v>
      </c>
      <c r="C40" s="24" t="s">
        <v>1999</v>
      </c>
      <c r="D40" s="20" t="s">
        <v>215</v>
      </c>
      <c r="E40" s="21">
        <v>85.06</v>
      </c>
      <c r="F40" s="20">
        <v>3</v>
      </c>
      <c r="G40" s="20">
        <v>8</v>
      </c>
      <c r="H40" s="20" t="s">
        <v>216</v>
      </c>
      <c r="I40" s="52">
        <v>8</v>
      </c>
    </row>
    <row r="41" spans="1:9" x14ac:dyDescent="0.25">
      <c r="A41" s="17">
        <v>23</v>
      </c>
      <c r="B41" s="18" t="s">
        <v>2000</v>
      </c>
      <c r="C41" s="24" t="s">
        <v>2001</v>
      </c>
      <c r="D41" s="20" t="s">
        <v>215</v>
      </c>
      <c r="E41" s="21">
        <v>52.44</v>
      </c>
      <c r="F41" s="20">
        <v>3</v>
      </c>
      <c r="G41" s="20">
        <v>16</v>
      </c>
      <c r="H41" s="20" t="s">
        <v>216</v>
      </c>
      <c r="I41" s="52">
        <v>24</v>
      </c>
    </row>
    <row r="42" spans="1:9" x14ac:dyDescent="0.25">
      <c r="A42" s="17">
        <v>27</v>
      </c>
      <c r="B42" s="21" t="s">
        <v>2002</v>
      </c>
      <c r="C42" s="36" t="s">
        <v>2003</v>
      </c>
      <c r="D42" s="20" t="s">
        <v>215</v>
      </c>
      <c r="E42" s="21">
        <v>85.06</v>
      </c>
      <c r="F42" s="20">
        <v>3</v>
      </c>
      <c r="G42" s="20">
        <v>8</v>
      </c>
      <c r="H42" s="20" t="s">
        <v>216</v>
      </c>
      <c r="I42" s="52">
        <v>8</v>
      </c>
    </row>
    <row r="43" spans="1:9" x14ac:dyDescent="0.25">
      <c r="A43" s="17">
        <v>28</v>
      </c>
      <c r="B43" s="18" t="s">
        <v>2004</v>
      </c>
      <c r="C43" s="24">
        <v>145141</v>
      </c>
      <c r="D43" s="20" t="s">
        <v>215</v>
      </c>
      <c r="E43" s="21">
        <v>52.36</v>
      </c>
      <c r="F43" s="20">
        <v>3</v>
      </c>
      <c r="G43" s="20">
        <v>16</v>
      </c>
      <c r="H43" s="20" t="s">
        <v>216</v>
      </c>
      <c r="I43" s="52">
        <v>16</v>
      </c>
    </row>
    <row r="44" spans="1:9" x14ac:dyDescent="0.25">
      <c r="A44" s="17">
        <v>31</v>
      </c>
      <c r="B44" s="26" t="s">
        <v>2005</v>
      </c>
      <c r="C44" s="27" t="s">
        <v>2006</v>
      </c>
      <c r="D44" s="20" t="s">
        <v>215</v>
      </c>
      <c r="E44" s="21">
        <v>85.06</v>
      </c>
      <c r="F44" s="28">
        <v>3</v>
      </c>
      <c r="G44" s="20">
        <v>8</v>
      </c>
      <c r="H44" s="20" t="s">
        <v>216</v>
      </c>
      <c r="I44" s="52">
        <v>8</v>
      </c>
    </row>
    <row r="45" spans="1:9" x14ac:dyDescent="0.25">
      <c r="A45" s="17">
        <v>33</v>
      </c>
      <c r="B45" s="18" t="s">
        <v>2000</v>
      </c>
      <c r="C45" s="24">
        <v>155015</v>
      </c>
      <c r="D45" s="20" t="s">
        <v>215</v>
      </c>
      <c r="E45" s="21">
        <v>33.94</v>
      </c>
      <c r="F45" s="20">
        <v>3</v>
      </c>
      <c r="G45" s="20">
        <v>24</v>
      </c>
      <c r="H45" s="20" t="s">
        <v>216</v>
      </c>
      <c r="I45" s="52">
        <v>36</v>
      </c>
    </row>
    <row r="46" spans="1:9" x14ac:dyDescent="0.25">
      <c r="A46" s="17">
        <v>36</v>
      </c>
      <c r="B46" s="26" t="s">
        <v>2007</v>
      </c>
      <c r="C46" s="24" t="s">
        <v>2008</v>
      </c>
      <c r="D46" s="20" t="s">
        <v>215</v>
      </c>
      <c r="E46" s="21">
        <v>85.06</v>
      </c>
      <c r="F46" s="20">
        <v>4</v>
      </c>
      <c r="G46" s="20">
        <v>10</v>
      </c>
      <c r="H46" s="20" t="s">
        <v>216</v>
      </c>
      <c r="I46" s="52">
        <v>14</v>
      </c>
    </row>
    <row r="47" spans="1:9" x14ac:dyDescent="0.25">
      <c r="A47" s="17">
        <v>37</v>
      </c>
      <c r="B47" s="35" t="s">
        <v>2009</v>
      </c>
      <c r="C47" s="25" t="s">
        <v>2010</v>
      </c>
      <c r="D47" s="20" t="s">
        <v>215</v>
      </c>
      <c r="E47" s="20">
        <v>52.34</v>
      </c>
      <c r="F47" s="20">
        <v>3</v>
      </c>
      <c r="G47" s="20">
        <v>12</v>
      </c>
      <c r="H47" s="20" t="s">
        <v>216</v>
      </c>
      <c r="I47" s="52">
        <v>12</v>
      </c>
    </row>
    <row r="48" spans="1:9" x14ac:dyDescent="0.25">
      <c r="A48" s="17">
        <v>42</v>
      </c>
      <c r="B48" s="29" t="s">
        <v>2011</v>
      </c>
      <c r="C48" s="20" t="s">
        <v>2012</v>
      </c>
      <c r="D48" s="20" t="s">
        <v>215</v>
      </c>
      <c r="E48" s="20">
        <v>34.07</v>
      </c>
      <c r="F48" s="20">
        <v>3</v>
      </c>
      <c r="G48" s="20">
        <v>8</v>
      </c>
      <c r="H48" s="20" t="s">
        <v>216</v>
      </c>
      <c r="I48" s="52">
        <v>12</v>
      </c>
    </row>
    <row r="49" spans="1:9" x14ac:dyDescent="0.25">
      <c r="A49" s="17">
        <v>44</v>
      </c>
      <c r="B49" s="20" t="s">
        <v>1972</v>
      </c>
      <c r="C49" s="20" t="s">
        <v>2013</v>
      </c>
      <c r="D49" s="20" t="s">
        <v>215</v>
      </c>
      <c r="E49" s="20">
        <v>34.04</v>
      </c>
      <c r="F49" s="20">
        <v>3</v>
      </c>
      <c r="G49" s="20">
        <v>8</v>
      </c>
      <c r="H49" s="20" t="s">
        <v>216</v>
      </c>
      <c r="I49" s="52">
        <v>12</v>
      </c>
    </row>
    <row r="50" spans="1:9" x14ac:dyDescent="0.25">
      <c r="A50" s="17">
        <v>45</v>
      </c>
      <c r="B50" s="20" t="s">
        <v>1972</v>
      </c>
      <c r="C50" s="20" t="s">
        <v>2014</v>
      </c>
      <c r="D50" s="20" t="s">
        <v>215</v>
      </c>
      <c r="E50" s="20">
        <v>34.04</v>
      </c>
      <c r="F50" s="20">
        <v>3</v>
      </c>
      <c r="G50" s="20">
        <v>8</v>
      </c>
      <c r="H50" s="20" t="s">
        <v>216</v>
      </c>
      <c r="I50" s="52">
        <v>12</v>
      </c>
    </row>
    <row r="51" spans="1:9" x14ac:dyDescent="0.25">
      <c r="A51" s="17">
        <v>47</v>
      </c>
      <c r="B51" s="20" t="s">
        <v>1972</v>
      </c>
      <c r="C51" s="20" t="s">
        <v>2015</v>
      </c>
      <c r="D51" s="20" t="s">
        <v>215</v>
      </c>
      <c r="E51" s="20">
        <v>34.04</v>
      </c>
      <c r="F51" s="20">
        <v>3</v>
      </c>
      <c r="G51" s="20">
        <v>8</v>
      </c>
      <c r="H51" s="20" t="s">
        <v>216</v>
      </c>
      <c r="I51" s="52">
        <v>12</v>
      </c>
    </row>
    <row r="52" spans="1:9" x14ac:dyDescent="0.25">
      <c r="A52" s="17">
        <v>48</v>
      </c>
      <c r="B52" s="20" t="s">
        <v>1972</v>
      </c>
      <c r="C52" s="20" t="s">
        <v>2016</v>
      </c>
      <c r="D52" s="20" t="s">
        <v>215</v>
      </c>
      <c r="E52" s="20">
        <v>34.04</v>
      </c>
      <c r="F52" s="20">
        <v>3</v>
      </c>
      <c r="G52" s="20">
        <v>8</v>
      </c>
      <c r="H52" s="20" t="s">
        <v>216</v>
      </c>
      <c r="I52" s="52">
        <v>8</v>
      </c>
    </row>
    <row r="53" spans="1:9" x14ac:dyDescent="0.25">
      <c r="A53" s="17">
        <v>49</v>
      </c>
      <c r="B53" s="20" t="s">
        <v>1972</v>
      </c>
      <c r="C53" s="20" t="s">
        <v>2017</v>
      </c>
      <c r="D53" s="20" t="s">
        <v>215</v>
      </c>
      <c r="E53" s="20">
        <v>34.04</v>
      </c>
      <c r="F53" s="20">
        <v>3</v>
      </c>
      <c r="G53" s="20">
        <v>8</v>
      </c>
      <c r="H53" s="20" t="s">
        <v>216</v>
      </c>
      <c r="I53" s="52">
        <v>12</v>
      </c>
    </row>
    <row r="54" spans="1:9" x14ac:dyDescent="0.25">
      <c r="A54" s="17">
        <v>50</v>
      </c>
      <c r="B54" s="20" t="s">
        <v>1972</v>
      </c>
      <c r="C54" s="20" t="s">
        <v>2018</v>
      </c>
      <c r="D54" s="20" t="s">
        <v>215</v>
      </c>
      <c r="E54" s="20">
        <v>34.04</v>
      </c>
      <c r="F54" s="20">
        <v>3</v>
      </c>
      <c r="G54" s="20">
        <v>24</v>
      </c>
      <c r="H54" s="20" t="s">
        <v>216</v>
      </c>
      <c r="I54" s="52">
        <v>36</v>
      </c>
    </row>
    <row r="55" spans="1:9" x14ac:dyDescent="0.25">
      <c r="A55" s="17">
        <v>51</v>
      </c>
      <c r="B55" s="20" t="s">
        <v>2019</v>
      </c>
      <c r="C55" s="20" t="s">
        <v>2020</v>
      </c>
      <c r="D55" s="20" t="s">
        <v>215</v>
      </c>
      <c r="E55" s="20">
        <v>52.3</v>
      </c>
      <c r="F55" s="20">
        <v>3</v>
      </c>
      <c r="G55" s="20">
        <v>12</v>
      </c>
      <c r="H55" s="20" t="s">
        <v>216</v>
      </c>
      <c r="I55" s="52">
        <v>12</v>
      </c>
    </row>
    <row r="56" spans="1:9" ht="15" x14ac:dyDescent="0.25">
      <c r="A56" s="30"/>
      <c r="B56" s="31">
        <f>COUNTIF($D$3:$D$53,D56)</f>
        <v>25</v>
      </c>
      <c r="C56" s="32" t="s">
        <v>1384</v>
      </c>
      <c r="D56" s="33" t="s">
        <v>215</v>
      </c>
      <c r="E56" s="34">
        <f>SUMIF($D$3:$D$53,"中桥",$E$3:$E$53)</f>
        <v>1481.85</v>
      </c>
      <c r="F56" s="34">
        <f>SUMIF($D$3:$D$53,"中桥",$F$3:$F$53)</f>
        <v>77</v>
      </c>
      <c r="G56" s="34">
        <f>SUMIF($D$3:$D$53,"中桥",$G$3:$G$53)</f>
        <v>317</v>
      </c>
      <c r="H56" s="32"/>
      <c r="I56" s="53">
        <f>SUMIF($D$3:$D$53,"中桥",$I$3:$I$53)</f>
        <v>406</v>
      </c>
    </row>
    <row r="57" spans="1:9" x14ac:dyDescent="0.25">
      <c r="A57" s="45"/>
      <c r="B57" s="46" t="s">
        <v>1383</v>
      </c>
      <c r="C57" s="46"/>
      <c r="D57" s="46"/>
      <c r="E57" s="47">
        <f t="shared" ref="E57:G57" si="0">SUM(E54:E56)</f>
        <v>1568.1899999999998</v>
      </c>
      <c r="F57" s="48">
        <f t="shared" si="0"/>
        <v>83</v>
      </c>
      <c r="G57" s="49">
        <f t="shared" si="0"/>
        <v>353</v>
      </c>
      <c r="H57" s="48"/>
      <c r="I57" s="56">
        <f>SUM(I54:I56)</f>
        <v>454</v>
      </c>
    </row>
  </sheetData>
  <sortState xmlns:xlrd2="http://schemas.microsoft.com/office/spreadsheetml/2017/richdata2" ref="A3:I57">
    <sortCondition ref="D3"/>
  </sortState>
  <phoneticPr fontId="45" type="noConversion"/>
  <pageMargins left="0.74803149606299202" right="0.74803149606299202" top="0.98425196850393704" bottom="0.98425196850393704" header="0.511811023622047" footer="0.511811023622047"/>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J87"/>
  <sheetViews>
    <sheetView workbookViewId="0">
      <selection sqref="A1:J1"/>
    </sheetView>
  </sheetViews>
  <sheetFormatPr defaultColWidth="9" defaultRowHeight="14" x14ac:dyDescent="0.25"/>
  <cols>
    <col min="1" max="1" width="8.36328125" style="1" customWidth="1"/>
    <col min="2" max="2" width="12.36328125" style="1" customWidth="1"/>
    <col min="3" max="3" width="20.6328125" style="1" customWidth="1"/>
    <col min="4" max="4" width="10.26953125" style="1" customWidth="1"/>
    <col min="5" max="5" width="17.90625" style="1" customWidth="1"/>
    <col min="6" max="6" width="27.6328125" style="1" customWidth="1"/>
    <col min="7" max="7" width="24.26953125" style="1" customWidth="1"/>
    <col min="8" max="8" width="9.36328125" style="2" customWidth="1"/>
    <col min="9" max="16384" width="9" style="1"/>
  </cols>
  <sheetData>
    <row r="1" spans="1:10" ht="17.5" x14ac:dyDescent="0.25">
      <c r="A1" s="449" t="s">
        <v>2036</v>
      </c>
      <c r="B1" s="343"/>
      <c r="C1" s="343"/>
      <c r="D1" s="343"/>
      <c r="E1" s="343"/>
      <c r="F1" s="343"/>
      <c r="G1" s="343"/>
      <c r="H1" s="343"/>
      <c r="I1" s="343"/>
      <c r="J1" s="343"/>
    </row>
    <row r="2" spans="1:10" ht="28" x14ac:dyDescent="0.25">
      <c r="A2" s="57" t="s">
        <v>0</v>
      </c>
      <c r="B2" s="57" t="s">
        <v>1</v>
      </c>
      <c r="C2" s="57" t="s">
        <v>2</v>
      </c>
      <c r="D2" s="57" t="s">
        <v>3</v>
      </c>
      <c r="E2" s="57" t="s">
        <v>4</v>
      </c>
      <c r="F2" s="58" t="s">
        <v>5</v>
      </c>
      <c r="G2" s="58" t="s">
        <v>6</v>
      </c>
      <c r="H2" s="57" t="s">
        <v>7</v>
      </c>
      <c r="I2" s="344" t="s">
        <v>544</v>
      </c>
      <c r="J2" s="344"/>
    </row>
    <row r="3" spans="1:10" ht="70" x14ac:dyDescent="0.25">
      <c r="A3" s="344" t="s">
        <v>9</v>
      </c>
      <c r="B3" s="58" t="s">
        <v>10</v>
      </c>
      <c r="C3" s="57" t="s">
        <v>11</v>
      </c>
      <c r="D3" s="57" t="s">
        <v>12</v>
      </c>
      <c r="E3" s="60" t="s">
        <v>13</v>
      </c>
      <c r="F3" s="58" t="s">
        <v>14</v>
      </c>
      <c r="G3" s="58" t="s">
        <v>15</v>
      </c>
      <c r="H3" s="57" t="s">
        <v>545</v>
      </c>
      <c r="I3" s="345"/>
      <c r="J3" s="345"/>
    </row>
    <row r="4" spans="1:10" ht="42" x14ac:dyDescent="0.25">
      <c r="A4" s="344"/>
      <c r="B4" s="344" t="s">
        <v>17</v>
      </c>
      <c r="C4" s="344" t="s">
        <v>18</v>
      </c>
      <c r="D4" s="57" t="s">
        <v>19</v>
      </c>
      <c r="E4" s="60" t="s">
        <v>20</v>
      </c>
      <c r="F4" s="58" t="s">
        <v>14</v>
      </c>
      <c r="G4" s="58" t="s">
        <v>15</v>
      </c>
      <c r="H4" s="344" t="s">
        <v>545</v>
      </c>
      <c r="I4" s="345"/>
      <c r="J4" s="345"/>
    </row>
    <row r="5" spans="1:10" ht="42" x14ac:dyDescent="0.25">
      <c r="A5" s="344"/>
      <c r="B5" s="344"/>
      <c r="C5" s="344"/>
      <c r="D5" s="57" t="s">
        <v>21</v>
      </c>
      <c r="E5" s="60" t="s">
        <v>22</v>
      </c>
      <c r="F5" s="58" t="s">
        <v>14</v>
      </c>
      <c r="G5" s="58" t="s">
        <v>15</v>
      </c>
      <c r="H5" s="344"/>
      <c r="I5" s="345"/>
      <c r="J5" s="345"/>
    </row>
    <row r="6" spans="1:10" ht="56" x14ac:dyDescent="0.25">
      <c r="A6" s="344"/>
      <c r="B6" s="344" t="s">
        <v>23</v>
      </c>
      <c r="C6" s="344" t="s">
        <v>24</v>
      </c>
      <c r="D6" s="57" t="s">
        <v>25</v>
      </c>
      <c r="E6" s="60" t="s">
        <v>26</v>
      </c>
      <c r="F6" s="58" t="s">
        <v>27</v>
      </c>
      <c r="G6" s="58" t="s">
        <v>15</v>
      </c>
      <c r="H6" s="344" t="s">
        <v>546</v>
      </c>
      <c r="I6" s="345"/>
      <c r="J6" s="345"/>
    </row>
    <row r="7" spans="1:10" ht="42" x14ac:dyDescent="0.25">
      <c r="A7" s="344"/>
      <c r="B7" s="344"/>
      <c r="C7" s="344"/>
      <c r="D7" s="57" t="s">
        <v>29</v>
      </c>
      <c r="E7" s="60" t="s">
        <v>30</v>
      </c>
      <c r="F7" s="58" t="s">
        <v>14</v>
      </c>
      <c r="G7" s="58" t="s">
        <v>15</v>
      </c>
      <c r="H7" s="344"/>
      <c r="I7" s="345"/>
      <c r="J7" s="345"/>
    </row>
    <row r="8" spans="1:10" ht="42" x14ac:dyDescent="0.25">
      <c r="A8" s="344"/>
      <c r="B8" s="344" t="s">
        <v>31</v>
      </c>
      <c r="C8" s="344" t="s">
        <v>32</v>
      </c>
      <c r="D8" s="57" t="s">
        <v>25</v>
      </c>
      <c r="E8" s="60" t="s">
        <v>33</v>
      </c>
      <c r="F8" s="58" t="s">
        <v>27</v>
      </c>
      <c r="G8" s="58" t="s">
        <v>15</v>
      </c>
      <c r="H8" s="344" t="s">
        <v>547</v>
      </c>
      <c r="I8" s="345"/>
      <c r="J8" s="345"/>
    </row>
    <row r="9" spans="1:10" ht="42" x14ac:dyDescent="0.25">
      <c r="A9" s="344"/>
      <c r="B9" s="344"/>
      <c r="C9" s="344"/>
      <c r="D9" s="57" t="s">
        <v>35</v>
      </c>
      <c r="E9" s="60" t="s">
        <v>36</v>
      </c>
      <c r="F9" s="58" t="s">
        <v>14</v>
      </c>
      <c r="G9" s="58" t="s">
        <v>15</v>
      </c>
      <c r="H9" s="344"/>
      <c r="I9" s="345"/>
      <c r="J9" s="345"/>
    </row>
    <row r="10" spans="1:10" ht="42" x14ac:dyDescent="0.25">
      <c r="A10" s="344" t="s">
        <v>37</v>
      </c>
      <c r="B10" s="63" t="s">
        <v>38</v>
      </c>
      <c r="C10" s="57" t="s">
        <v>39</v>
      </c>
      <c r="D10" s="57" t="s">
        <v>40</v>
      </c>
      <c r="E10" s="60" t="s">
        <v>41</v>
      </c>
      <c r="F10" s="58" t="s">
        <v>42</v>
      </c>
      <c r="G10" s="58" t="s">
        <v>15</v>
      </c>
      <c r="H10" s="57" t="s">
        <v>548</v>
      </c>
      <c r="I10" s="345"/>
      <c r="J10" s="345"/>
    </row>
    <row r="11" spans="1:10" ht="56" x14ac:dyDescent="0.25">
      <c r="A11" s="344"/>
      <c r="B11" s="344" t="s">
        <v>44</v>
      </c>
      <c r="C11" s="344" t="s">
        <v>45</v>
      </c>
      <c r="D11" s="57" t="s">
        <v>46</v>
      </c>
      <c r="E11" s="60" t="s">
        <v>47</v>
      </c>
      <c r="F11" s="58" t="s">
        <v>48</v>
      </c>
      <c r="G11" s="58" t="s">
        <v>15</v>
      </c>
      <c r="H11" s="344" t="s">
        <v>545</v>
      </c>
      <c r="I11" s="345" t="s">
        <v>8</v>
      </c>
      <c r="J11" s="345" t="s">
        <v>50</v>
      </c>
    </row>
    <row r="12" spans="1:10" ht="112" x14ac:dyDescent="0.25">
      <c r="A12" s="344"/>
      <c r="B12" s="344"/>
      <c r="C12" s="344"/>
      <c r="D12" s="57" t="s">
        <v>51</v>
      </c>
      <c r="E12" s="60" t="s">
        <v>52</v>
      </c>
      <c r="F12" s="58" t="s">
        <v>53</v>
      </c>
      <c r="G12" s="58" t="s">
        <v>15</v>
      </c>
      <c r="H12" s="344"/>
      <c r="I12" s="345"/>
      <c r="J12" s="345"/>
    </row>
    <row r="13" spans="1:10" ht="28" x14ac:dyDescent="0.25">
      <c r="A13" s="344"/>
      <c r="B13" s="344"/>
      <c r="C13" s="344"/>
      <c r="D13" s="57" t="s">
        <v>54</v>
      </c>
      <c r="E13" s="60" t="s">
        <v>55</v>
      </c>
      <c r="F13" s="58" t="s">
        <v>42</v>
      </c>
      <c r="G13" s="58" t="s">
        <v>56</v>
      </c>
      <c r="H13" s="344"/>
      <c r="I13" s="345"/>
      <c r="J13" s="345"/>
    </row>
    <row r="14" spans="1:10" ht="56" x14ac:dyDescent="0.25">
      <c r="A14" s="344"/>
      <c r="B14" s="344"/>
      <c r="C14" s="344"/>
      <c r="D14" s="57" t="s">
        <v>57</v>
      </c>
      <c r="E14" s="60" t="s">
        <v>47</v>
      </c>
      <c r="F14" s="58" t="s">
        <v>58</v>
      </c>
      <c r="G14" s="58" t="s">
        <v>15</v>
      </c>
      <c r="H14" s="344"/>
      <c r="I14" s="345"/>
      <c r="J14" s="345"/>
    </row>
    <row r="15" spans="1:10" ht="28" x14ac:dyDescent="0.25">
      <c r="A15" s="344"/>
      <c r="B15" s="344"/>
      <c r="C15" s="344"/>
      <c r="D15" s="57" t="s">
        <v>59</v>
      </c>
      <c r="E15" s="60" t="s">
        <v>47</v>
      </c>
      <c r="F15" s="58" t="s">
        <v>42</v>
      </c>
      <c r="G15" s="58"/>
      <c r="H15" s="344"/>
      <c r="I15" s="345"/>
      <c r="J15" s="345"/>
    </row>
    <row r="16" spans="1:10" ht="42" x14ac:dyDescent="0.25">
      <c r="A16" s="344"/>
      <c r="B16" s="344"/>
      <c r="C16" s="344"/>
      <c r="D16" s="57" t="s">
        <v>60</v>
      </c>
      <c r="E16" s="60" t="s">
        <v>61</v>
      </c>
      <c r="F16" s="58" t="s">
        <v>14</v>
      </c>
      <c r="G16" s="58"/>
      <c r="H16" s="344"/>
      <c r="I16" s="345"/>
      <c r="J16" s="345"/>
    </row>
    <row r="17" spans="1:10" ht="42" x14ac:dyDescent="0.25">
      <c r="A17" s="344"/>
      <c r="B17" s="344"/>
      <c r="C17" s="344"/>
      <c r="D17" s="57" t="s">
        <v>62</v>
      </c>
      <c r="E17" s="60" t="s">
        <v>63</v>
      </c>
      <c r="F17" s="58" t="s">
        <v>42</v>
      </c>
      <c r="G17" s="58" t="s">
        <v>15</v>
      </c>
      <c r="H17" s="344"/>
      <c r="I17" s="345"/>
      <c r="J17" s="345"/>
    </row>
    <row r="18" spans="1:10" ht="42" x14ac:dyDescent="0.25">
      <c r="A18" s="344"/>
      <c r="B18" s="344"/>
      <c r="C18" s="344"/>
      <c r="D18" s="344" t="s">
        <v>64</v>
      </c>
      <c r="E18" s="60" t="s">
        <v>65</v>
      </c>
      <c r="F18" s="58" t="s">
        <v>42</v>
      </c>
      <c r="G18" s="58" t="s">
        <v>15</v>
      </c>
      <c r="H18" s="344"/>
      <c r="I18" s="345"/>
      <c r="J18" s="345"/>
    </row>
    <row r="19" spans="1:10" ht="42" x14ac:dyDescent="0.25">
      <c r="A19" s="344"/>
      <c r="B19" s="344"/>
      <c r="C19" s="344"/>
      <c r="D19" s="344"/>
      <c r="E19" s="60" t="s">
        <v>66</v>
      </c>
      <c r="F19" s="58" t="s">
        <v>42</v>
      </c>
      <c r="G19" s="58" t="s">
        <v>15</v>
      </c>
      <c r="H19" s="344"/>
      <c r="I19" s="345"/>
      <c r="J19" s="345"/>
    </row>
    <row r="20" spans="1:10" ht="56" x14ac:dyDescent="0.25">
      <c r="A20" s="344"/>
      <c r="B20" s="344"/>
      <c r="C20" s="344"/>
      <c r="D20" s="57" t="s">
        <v>40</v>
      </c>
      <c r="E20" s="60" t="s">
        <v>47</v>
      </c>
      <c r="F20" s="58" t="s">
        <v>67</v>
      </c>
      <c r="G20" s="58" t="s">
        <v>15</v>
      </c>
      <c r="H20" s="344"/>
      <c r="I20" s="345"/>
      <c r="J20" s="345"/>
    </row>
    <row r="21" spans="1:10" ht="42" x14ac:dyDescent="0.25">
      <c r="A21" s="344"/>
      <c r="B21" s="344"/>
      <c r="C21" s="344"/>
      <c r="D21" s="57" t="s">
        <v>68</v>
      </c>
      <c r="E21" s="60" t="s">
        <v>69</v>
      </c>
      <c r="F21" s="58" t="s">
        <v>70</v>
      </c>
      <c r="G21" s="58" t="s">
        <v>15</v>
      </c>
      <c r="H21" s="344"/>
      <c r="I21" s="345"/>
      <c r="J21" s="345"/>
    </row>
    <row r="22" spans="1:10" ht="42" x14ac:dyDescent="0.25">
      <c r="A22" s="344" t="s">
        <v>71</v>
      </c>
      <c r="B22" s="344" t="s">
        <v>72</v>
      </c>
      <c r="C22" s="344"/>
      <c r="D22" s="57" t="s">
        <v>74</v>
      </c>
      <c r="E22" s="60" t="s">
        <v>75</v>
      </c>
      <c r="F22" s="58" t="s">
        <v>14</v>
      </c>
      <c r="G22" s="58" t="s">
        <v>15</v>
      </c>
      <c r="H22" s="344" t="s">
        <v>76</v>
      </c>
      <c r="I22" s="345" t="s">
        <v>8</v>
      </c>
      <c r="J22" s="345" t="s">
        <v>50</v>
      </c>
    </row>
    <row r="23" spans="1:10" ht="70" x14ac:dyDescent="0.25">
      <c r="A23" s="344"/>
      <c r="B23" s="344"/>
      <c r="C23" s="344"/>
      <c r="D23" s="57" t="s">
        <v>77</v>
      </c>
      <c r="E23" s="60" t="s">
        <v>78</v>
      </c>
      <c r="F23" s="58" t="s">
        <v>78</v>
      </c>
      <c r="G23" s="58" t="s">
        <v>79</v>
      </c>
      <c r="H23" s="344"/>
      <c r="I23" s="345"/>
      <c r="J23" s="345"/>
    </row>
    <row r="24" spans="1:10" ht="42" x14ac:dyDescent="0.25">
      <c r="A24" s="344"/>
      <c r="B24" s="344"/>
      <c r="C24" s="344"/>
      <c r="D24" s="57" t="s">
        <v>68</v>
      </c>
      <c r="E24" s="60" t="s">
        <v>80</v>
      </c>
      <c r="F24" s="58" t="s">
        <v>70</v>
      </c>
      <c r="G24" s="58" t="s">
        <v>15</v>
      </c>
      <c r="H24" s="344"/>
      <c r="I24" s="345"/>
      <c r="J24" s="345"/>
    </row>
    <row r="25" spans="1:10" ht="42" x14ac:dyDescent="0.25">
      <c r="A25" s="344"/>
      <c r="B25" s="344"/>
      <c r="C25" s="344"/>
      <c r="D25" s="57" t="s">
        <v>81</v>
      </c>
      <c r="E25" s="60" t="s">
        <v>82</v>
      </c>
      <c r="F25" s="65" t="s">
        <v>83</v>
      </c>
      <c r="G25" s="58" t="s">
        <v>15</v>
      </c>
      <c r="H25" s="344"/>
      <c r="I25" s="345"/>
      <c r="J25" s="345"/>
    </row>
    <row r="26" spans="1:10" ht="42" x14ac:dyDescent="0.25">
      <c r="A26" s="344" t="s">
        <v>84</v>
      </c>
      <c r="B26" s="344" t="s">
        <v>85</v>
      </c>
      <c r="C26" s="344" t="s">
        <v>86</v>
      </c>
      <c r="D26" s="60" t="s">
        <v>87</v>
      </c>
      <c r="E26" s="60" t="s">
        <v>88</v>
      </c>
      <c r="F26" s="58" t="s">
        <v>89</v>
      </c>
      <c r="G26" s="58" t="s">
        <v>15</v>
      </c>
      <c r="H26" s="344" t="s">
        <v>549</v>
      </c>
      <c r="I26" s="345"/>
      <c r="J26" s="345"/>
    </row>
    <row r="27" spans="1:10" ht="42" x14ac:dyDescent="0.25">
      <c r="A27" s="344"/>
      <c r="B27" s="344"/>
      <c r="C27" s="344"/>
      <c r="D27" s="60" t="s">
        <v>91</v>
      </c>
      <c r="E27" s="60" t="s">
        <v>92</v>
      </c>
      <c r="F27" s="58" t="s">
        <v>93</v>
      </c>
      <c r="G27" s="58" t="s">
        <v>15</v>
      </c>
      <c r="H27" s="344"/>
      <c r="I27" s="345"/>
      <c r="J27" s="345"/>
    </row>
    <row r="28" spans="1:10" ht="42" x14ac:dyDescent="0.25">
      <c r="A28" s="344"/>
      <c r="B28" s="344"/>
      <c r="C28" s="344"/>
      <c r="D28" s="60" t="s">
        <v>94</v>
      </c>
      <c r="E28" s="60" t="s">
        <v>95</v>
      </c>
      <c r="F28" s="58" t="s">
        <v>96</v>
      </c>
      <c r="G28" s="58" t="s">
        <v>15</v>
      </c>
      <c r="H28" s="344"/>
      <c r="I28" s="345"/>
      <c r="J28" s="345"/>
    </row>
    <row r="29" spans="1:10" ht="56" x14ac:dyDescent="0.25">
      <c r="A29" s="344"/>
      <c r="B29" s="344"/>
      <c r="C29" s="344"/>
      <c r="D29" s="60" t="s">
        <v>97</v>
      </c>
      <c r="E29" s="60" t="s">
        <v>95</v>
      </c>
      <c r="F29" s="58" t="s">
        <v>98</v>
      </c>
      <c r="G29" s="58" t="s">
        <v>15</v>
      </c>
      <c r="H29" s="344"/>
      <c r="I29" s="345"/>
      <c r="J29" s="345"/>
    </row>
    <row r="30" spans="1:10" ht="42" x14ac:dyDescent="0.25">
      <c r="A30" s="344"/>
      <c r="B30" s="344" t="s">
        <v>99</v>
      </c>
      <c r="C30" s="344"/>
      <c r="D30" s="60" t="s">
        <v>100</v>
      </c>
      <c r="E30" s="60" t="s">
        <v>101</v>
      </c>
      <c r="F30" s="58" t="s">
        <v>102</v>
      </c>
      <c r="G30" s="58" t="s">
        <v>15</v>
      </c>
      <c r="H30" s="344" t="s">
        <v>550</v>
      </c>
      <c r="I30" s="345"/>
      <c r="J30" s="345"/>
    </row>
    <row r="31" spans="1:10" ht="42" x14ac:dyDescent="0.25">
      <c r="A31" s="344"/>
      <c r="B31" s="344"/>
      <c r="C31" s="344"/>
      <c r="D31" s="60" t="s">
        <v>104</v>
      </c>
      <c r="E31" s="60" t="s">
        <v>101</v>
      </c>
      <c r="F31" s="58" t="s">
        <v>105</v>
      </c>
      <c r="G31" s="58" t="s">
        <v>15</v>
      </c>
      <c r="H31" s="344"/>
      <c r="I31" s="345"/>
      <c r="J31" s="345"/>
    </row>
    <row r="32" spans="1:10" ht="42" x14ac:dyDescent="0.25">
      <c r="A32" s="344"/>
      <c r="B32" s="344" t="s">
        <v>106</v>
      </c>
      <c r="C32" s="344"/>
      <c r="D32" s="60" t="s">
        <v>107</v>
      </c>
      <c r="E32" s="60" t="s">
        <v>108</v>
      </c>
      <c r="F32" s="58" t="s">
        <v>96</v>
      </c>
      <c r="G32" s="58" t="s">
        <v>15</v>
      </c>
      <c r="H32" s="344" t="s">
        <v>550</v>
      </c>
      <c r="I32" s="345"/>
      <c r="J32" s="345"/>
    </row>
    <row r="33" spans="1:10" ht="42" x14ac:dyDescent="0.25">
      <c r="A33" s="344"/>
      <c r="B33" s="344"/>
      <c r="C33" s="344"/>
      <c r="D33" s="60" t="s">
        <v>109</v>
      </c>
      <c r="E33" s="60" t="s">
        <v>108</v>
      </c>
      <c r="F33" s="58" t="s">
        <v>110</v>
      </c>
      <c r="G33" s="58" t="s">
        <v>15</v>
      </c>
      <c r="H33" s="344"/>
      <c r="I33" s="345"/>
      <c r="J33" s="345"/>
    </row>
    <row r="34" spans="1:10" ht="42" x14ac:dyDescent="0.25">
      <c r="A34" s="344"/>
      <c r="B34" s="344"/>
      <c r="C34" s="344"/>
      <c r="D34" s="60" t="s">
        <v>111</v>
      </c>
      <c r="E34" s="60" t="s">
        <v>112</v>
      </c>
      <c r="F34" s="58" t="s">
        <v>14</v>
      </c>
      <c r="G34" s="58" t="s">
        <v>15</v>
      </c>
      <c r="H34" s="344"/>
      <c r="I34" s="345"/>
      <c r="J34" s="345"/>
    </row>
    <row r="35" spans="1:10" ht="42" x14ac:dyDescent="0.25">
      <c r="A35" s="344"/>
      <c r="B35" s="344"/>
      <c r="C35" s="344"/>
      <c r="D35" s="60" t="s">
        <v>113</v>
      </c>
      <c r="E35" s="60" t="s">
        <v>108</v>
      </c>
      <c r="F35" s="58" t="s">
        <v>14</v>
      </c>
      <c r="G35" s="58" t="s">
        <v>15</v>
      </c>
      <c r="H35" s="344"/>
      <c r="I35" s="345"/>
      <c r="J35" s="345"/>
    </row>
    <row r="36" spans="1:10" ht="56" x14ac:dyDescent="0.25">
      <c r="A36" s="344"/>
      <c r="B36" s="344"/>
      <c r="C36" s="344"/>
      <c r="D36" s="60" t="s">
        <v>114</v>
      </c>
      <c r="E36" s="60" t="s">
        <v>115</v>
      </c>
      <c r="F36" s="58" t="s">
        <v>27</v>
      </c>
      <c r="G36" s="58" t="s">
        <v>15</v>
      </c>
      <c r="H36" s="344"/>
      <c r="I36" s="345"/>
      <c r="J36" s="345"/>
    </row>
    <row r="37" spans="1:10" ht="42" x14ac:dyDescent="0.25">
      <c r="A37" s="344"/>
      <c r="B37" s="344"/>
      <c r="C37" s="344"/>
      <c r="D37" s="60" t="s">
        <v>116</v>
      </c>
      <c r="E37" s="60" t="s">
        <v>108</v>
      </c>
      <c r="F37" s="58" t="s">
        <v>14</v>
      </c>
      <c r="G37" s="58" t="s">
        <v>15</v>
      </c>
      <c r="H37" s="344"/>
      <c r="I37" s="345"/>
      <c r="J37" s="345"/>
    </row>
    <row r="38" spans="1:10" customFormat="1" ht="42" x14ac:dyDescent="0.25">
      <c r="A38" s="347" t="s">
        <v>117</v>
      </c>
      <c r="B38" s="347" t="s">
        <v>118</v>
      </c>
      <c r="C38" s="345" t="s">
        <v>119</v>
      </c>
      <c r="D38" s="66" t="s">
        <v>120</v>
      </c>
      <c r="E38" s="66" t="s">
        <v>121</v>
      </c>
      <c r="F38" s="345" t="s">
        <v>122</v>
      </c>
      <c r="G38" s="67" t="s">
        <v>123</v>
      </c>
      <c r="H38" s="356" t="s">
        <v>550</v>
      </c>
      <c r="I38" s="345"/>
      <c r="J38" s="345"/>
    </row>
    <row r="39" spans="1:10" customFormat="1" ht="42" x14ac:dyDescent="0.25">
      <c r="A39" s="347"/>
      <c r="B39" s="347"/>
      <c r="C39" s="345"/>
      <c r="D39" s="66" t="s">
        <v>125</v>
      </c>
      <c r="E39" s="66" t="s">
        <v>121</v>
      </c>
      <c r="F39" s="345"/>
      <c r="G39" s="67" t="s">
        <v>123</v>
      </c>
      <c r="H39" s="357"/>
      <c r="I39" s="345"/>
      <c r="J39" s="345"/>
    </row>
    <row r="40" spans="1:10" customFormat="1" ht="42" x14ac:dyDescent="0.25">
      <c r="A40" s="347"/>
      <c r="B40" s="347"/>
      <c r="C40" s="345"/>
      <c r="D40" s="66" t="s">
        <v>126</v>
      </c>
      <c r="E40" s="66" t="s">
        <v>121</v>
      </c>
      <c r="F40" s="345"/>
      <c r="G40" s="67" t="s">
        <v>123</v>
      </c>
      <c r="H40" s="357"/>
      <c r="I40" s="345"/>
      <c r="J40" s="345"/>
    </row>
    <row r="41" spans="1:10" customFormat="1" ht="42" x14ac:dyDescent="0.25">
      <c r="A41" s="347"/>
      <c r="B41" s="347"/>
      <c r="C41" s="345"/>
      <c r="D41" s="66" t="s">
        <v>127</v>
      </c>
      <c r="E41" s="66" t="s">
        <v>121</v>
      </c>
      <c r="F41" s="345"/>
      <c r="G41" s="67" t="s">
        <v>123</v>
      </c>
      <c r="H41" s="357"/>
      <c r="I41" s="345"/>
      <c r="J41" s="345"/>
    </row>
    <row r="42" spans="1:10" customFormat="1" ht="42" x14ac:dyDescent="0.25">
      <c r="A42" s="347"/>
      <c r="B42" s="347" t="s">
        <v>128</v>
      </c>
      <c r="C42" s="345"/>
      <c r="D42" s="66" t="s">
        <v>129</v>
      </c>
      <c r="E42" s="66" t="s">
        <v>121</v>
      </c>
      <c r="F42" s="345"/>
      <c r="G42" s="67" t="s">
        <v>123</v>
      </c>
      <c r="H42" s="357"/>
      <c r="I42" s="345"/>
      <c r="J42" s="345"/>
    </row>
    <row r="43" spans="1:10" customFormat="1" ht="42" x14ac:dyDescent="0.25">
      <c r="A43" s="347"/>
      <c r="B43" s="347"/>
      <c r="C43" s="345"/>
      <c r="D43" s="66" t="s">
        <v>130</v>
      </c>
      <c r="E43" s="66" t="s">
        <v>121</v>
      </c>
      <c r="F43" s="345"/>
      <c r="G43" s="67" t="s">
        <v>123</v>
      </c>
      <c r="H43" s="357"/>
      <c r="I43" s="345"/>
      <c r="J43" s="345"/>
    </row>
    <row r="44" spans="1:10" customFormat="1" ht="42" x14ac:dyDescent="0.25">
      <c r="A44" s="347"/>
      <c r="B44" s="347"/>
      <c r="C44" s="345"/>
      <c r="D44" s="66" t="s">
        <v>131</v>
      </c>
      <c r="E44" s="66" t="s">
        <v>121</v>
      </c>
      <c r="F44" s="345"/>
      <c r="G44" s="67" t="s">
        <v>123</v>
      </c>
      <c r="H44" s="357"/>
      <c r="I44" s="345"/>
      <c r="J44" s="345"/>
    </row>
    <row r="45" spans="1:10" customFormat="1" ht="42" x14ac:dyDescent="0.25">
      <c r="A45" s="347"/>
      <c r="B45" s="347" t="s">
        <v>132</v>
      </c>
      <c r="C45" s="345"/>
      <c r="D45" s="66" t="s">
        <v>133</v>
      </c>
      <c r="E45" s="66" t="s">
        <v>121</v>
      </c>
      <c r="F45" s="345"/>
      <c r="G45" s="67" t="s">
        <v>123</v>
      </c>
      <c r="H45" s="357"/>
      <c r="I45" s="345"/>
      <c r="J45" s="345"/>
    </row>
    <row r="46" spans="1:10" customFormat="1" ht="42" x14ac:dyDescent="0.25">
      <c r="A46" s="347"/>
      <c r="B46" s="347"/>
      <c r="C46" s="345"/>
      <c r="D46" s="66" t="s">
        <v>127</v>
      </c>
      <c r="E46" s="66" t="s">
        <v>121</v>
      </c>
      <c r="F46" s="345"/>
      <c r="G46" s="67" t="s">
        <v>123</v>
      </c>
      <c r="H46" s="358"/>
      <c r="I46" s="345"/>
      <c r="J46" s="345"/>
    </row>
    <row r="47" spans="1:10" customFormat="1" x14ac:dyDescent="0.25">
      <c r="A47" s="348" t="s">
        <v>134</v>
      </c>
      <c r="B47" s="351" t="s">
        <v>135</v>
      </c>
      <c r="C47" s="345" t="s">
        <v>136</v>
      </c>
      <c r="D47" s="68" t="s">
        <v>137</v>
      </c>
      <c r="E47" s="348" t="s">
        <v>138</v>
      </c>
      <c r="F47" s="345" t="s">
        <v>139</v>
      </c>
      <c r="G47" s="345"/>
      <c r="H47" s="345"/>
      <c r="I47" s="345"/>
      <c r="J47" s="345"/>
    </row>
    <row r="48" spans="1:10" customFormat="1" ht="28" x14ac:dyDescent="0.25">
      <c r="A48" s="348"/>
      <c r="B48" s="351"/>
      <c r="C48" s="345"/>
      <c r="D48" s="68" t="s">
        <v>140</v>
      </c>
      <c r="E48" s="348"/>
      <c r="F48" s="345"/>
      <c r="G48" s="345"/>
      <c r="H48" s="345"/>
      <c r="I48" s="345"/>
      <c r="J48" s="345"/>
    </row>
    <row r="49" spans="1:10" customFormat="1" ht="28" x14ac:dyDescent="0.25">
      <c r="A49" s="348"/>
      <c r="B49" s="351"/>
      <c r="C49" s="345"/>
      <c r="D49" s="68" t="s">
        <v>141</v>
      </c>
      <c r="E49" s="348"/>
      <c r="F49" s="345"/>
      <c r="G49" s="345"/>
      <c r="H49" s="345"/>
      <c r="I49" s="345"/>
      <c r="J49" s="345"/>
    </row>
    <row r="50" spans="1:10" customFormat="1" ht="28" x14ac:dyDescent="0.25">
      <c r="A50" s="348"/>
      <c r="B50" s="351"/>
      <c r="C50" s="345"/>
      <c r="D50" s="68" t="s">
        <v>142</v>
      </c>
      <c r="E50" s="348"/>
      <c r="F50" s="345"/>
      <c r="G50" s="345"/>
      <c r="H50" s="345"/>
      <c r="I50" s="345"/>
      <c r="J50" s="345"/>
    </row>
    <row r="51" spans="1:10" customFormat="1" ht="28" x14ac:dyDescent="0.25">
      <c r="A51" s="348"/>
      <c r="B51" s="351"/>
      <c r="C51" s="345"/>
      <c r="D51" s="68" t="s">
        <v>143</v>
      </c>
      <c r="E51" s="348"/>
      <c r="F51" s="345"/>
      <c r="G51" s="345"/>
      <c r="H51" s="345"/>
      <c r="I51" s="345"/>
      <c r="J51" s="345"/>
    </row>
    <row r="52" spans="1:10" customFormat="1" x14ac:dyDescent="0.25">
      <c r="A52" s="348"/>
      <c r="B52" s="351"/>
      <c r="C52" s="345"/>
      <c r="D52" s="68" t="s">
        <v>144</v>
      </c>
      <c r="E52" s="348"/>
      <c r="F52" s="345"/>
      <c r="G52" s="345"/>
      <c r="H52" s="345"/>
      <c r="I52" s="345"/>
      <c r="J52" s="345"/>
    </row>
    <row r="53" spans="1:10" customFormat="1" ht="28" x14ac:dyDescent="0.25">
      <c r="A53" s="348"/>
      <c r="B53" s="348" t="s">
        <v>145</v>
      </c>
      <c r="C53" s="345"/>
      <c r="D53" s="59" t="s">
        <v>146</v>
      </c>
      <c r="E53" s="348" t="s">
        <v>147</v>
      </c>
      <c r="F53" s="345"/>
      <c r="G53" s="345"/>
      <c r="H53" s="345"/>
      <c r="I53" s="345"/>
      <c r="J53" s="345"/>
    </row>
    <row r="54" spans="1:10" customFormat="1" ht="28" x14ac:dyDescent="0.25">
      <c r="A54" s="348"/>
      <c r="B54" s="348"/>
      <c r="C54" s="345"/>
      <c r="D54" s="59" t="s">
        <v>148</v>
      </c>
      <c r="E54" s="348"/>
      <c r="F54" s="345"/>
      <c r="G54" s="345"/>
      <c r="H54" s="345"/>
      <c r="I54" s="345"/>
      <c r="J54" s="345"/>
    </row>
    <row r="55" spans="1:10" customFormat="1" x14ac:dyDescent="0.25">
      <c r="A55" s="348"/>
      <c r="B55" s="348"/>
      <c r="C55" s="345"/>
      <c r="D55" s="59" t="s">
        <v>149</v>
      </c>
      <c r="E55" s="348"/>
      <c r="F55" s="345"/>
      <c r="G55" s="345"/>
      <c r="H55" s="345"/>
      <c r="I55" s="345"/>
      <c r="J55" s="345"/>
    </row>
    <row r="56" spans="1:10" customFormat="1" ht="28" x14ac:dyDescent="0.25">
      <c r="A56" s="348"/>
      <c r="B56" s="348"/>
      <c r="C56" s="345"/>
      <c r="D56" s="59" t="s">
        <v>150</v>
      </c>
      <c r="E56" s="348"/>
      <c r="F56" s="345"/>
      <c r="G56" s="345"/>
      <c r="H56" s="345"/>
      <c r="I56" s="345"/>
      <c r="J56" s="345"/>
    </row>
    <row r="57" spans="1:10" customFormat="1" ht="42" x14ac:dyDescent="0.25">
      <c r="A57" s="348"/>
      <c r="B57" s="348" t="s">
        <v>151</v>
      </c>
      <c r="C57" s="345"/>
      <c r="D57" s="59" t="s">
        <v>152</v>
      </c>
      <c r="E57" s="348" t="s">
        <v>147</v>
      </c>
      <c r="F57" s="345"/>
      <c r="G57" s="345"/>
      <c r="H57" s="345"/>
      <c r="I57" s="345"/>
      <c r="J57" s="345"/>
    </row>
    <row r="58" spans="1:10" customFormat="1" ht="28" x14ac:dyDescent="0.25">
      <c r="A58" s="348"/>
      <c r="B58" s="348"/>
      <c r="C58" s="345"/>
      <c r="D58" s="59" t="s">
        <v>153</v>
      </c>
      <c r="E58" s="348"/>
      <c r="F58" s="345"/>
      <c r="G58" s="345"/>
      <c r="H58" s="345"/>
      <c r="I58" s="345"/>
      <c r="J58" s="345"/>
    </row>
    <row r="59" spans="1:10" customFormat="1" x14ac:dyDescent="0.25">
      <c r="A59" s="348"/>
      <c r="B59" s="349" t="s">
        <v>154</v>
      </c>
      <c r="C59" s="345"/>
      <c r="D59" s="69" t="s">
        <v>155</v>
      </c>
      <c r="E59" s="349" t="s">
        <v>156</v>
      </c>
      <c r="F59" s="345"/>
      <c r="G59" s="345"/>
      <c r="H59" s="345"/>
      <c r="I59" s="345"/>
      <c r="J59" s="345"/>
    </row>
    <row r="60" spans="1:10" customFormat="1" x14ac:dyDescent="0.25">
      <c r="A60" s="348"/>
      <c r="B60" s="349"/>
      <c r="C60" s="345"/>
      <c r="D60" s="69" t="s">
        <v>157</v>
      </c>
      <c r="E60" s="349"/>
      <c r="F60" s="345"/>
      <c r="G60" s="345"/>
      <c r="H60" s="345"/>
      <c r="I60" s="345"/>
      <c r="J60" s="345"/>
    </row>
    <row r="61" spans="1:10" customFormat="1" ht="28" x14ac:dyDescent="0.25">
      <c r="A61" s="348"/>
      <c r="B61" s="349"/>
      <c r="C61" s="345"/>
      <c r="D61" s="69" t="s">
        <v>158</v>
      </c>
      <c r="E61" s="349"/>
      <c r="F61" s="345"/>
      <c r="G61" s="345"/>
      <c r="H61" s="345"/>
      <c r="I61" s="345"/>
      <c r="J61" s="345"/>
    </row>
    <row r="62" spans="1:10" customFormat="1" x14ac:dyDescent="0.25">
      <c r="A62" s="348"/>
      <c r="B62" s="349"/>
      <c r="C62" s="345"/>
      <c r="D62" s="69" t="s">
        <v>159</v>
      </c>
      <c r="E62" s="349"/>
      <c r="F62" s="345"/>
      <c r="G62" s="345"/>
      <c r="H62" s="345"/>
      <c r="I62" s="345"/>
      <c r="J62" s="345"/>
    </row>
    <row r="63" spans="1:10" customFormat="1" ht="15" x14ac:dyDescent="0.25">
      <c r="A63" s="348"/>
      <c r="B63" s="352" t="s">
        <v>160</v>
      </c>
      <c r="C63" s="345"/>
      <c r="D63" s="70" t="s">
        <v>161</v>
      </c>
      <c r="E63" s="354" t="s">
        <v>147</v>
      </c>
      <c r="F63" s="345"/>
      <c r="G63" s="345"/>
      <c r="H63" s="345"/>
      <c r="I63" s="345"/>
      <c r="J63" s="345"/>
    </row>
    <row r="64" spans="1:10" customFormat="1" ht="15" x14ac:dyDescent="0.25">
      <c r="A64" s="348"/>
      <c r="B64" s="352"/>
      <c r="C64" s="345"/>
      <c r="D64" s="70" t="s">
        <v>162</v>
      </c>
      <c r="E64" s="354"/>
      <c r="F64" s="345"/>
      <c r="G64" s="345"/>
      <c r="H64" s="345"/>
      <c r="I64" s="345"/>
      <c r="J64" s="345"/>
    </row>
    <row r="65" spans="1:10" customFormat="1" ht="28" x14ac:dyDescent="0.25">
      <c r="A65" s="349" t="s">
        <v>163</v>
      </c>
      <c r="B65" s="348" t="s">
        <v>164</v>
      </c>
      <c r="C65" s="345" t="s">
        <v>136</v>
      </c>
      <c r="D65" s="59" t="s">
        <v>165</v>
      </c>
      <c r="E65" s="59" t="s">
        <v>166</v>
      </c>
      <c r="F65" s="345"/>
      <c r="G65" s="345"/>
      <c r="H65" s="345"/>
      <c r="I65" s="345"/>
      <c r="J65" s="345"/>
    </row>
    <row r="66" spans="1:10" customFormat="1" ht="42" x14ac:dyDescent="0.25">
      <c r="A66" s="349"/>
      <c r="B66" s="348"/>
      <c r="C66" s="345"/>
      <c r="D66" s="59" t="s">
        <v>167</v>
      </c>
      <c r="E66" s="59" t="s">
        <v>168</v>
      </c>
      <c r="F66" s="345"/>
      <c r="G66" s="345"/>
      <c r="H66" s="345"/>
      <c r="I66" s="345"/>
      <c r="J66" s="345"/>
    </row>
    <row r="67" spans="1:10" customFormat="1" ht="28" x14ac:dyDescent="0.25">
      <c r="A67" s="349"/>
      <c r="B67" s="348" t="s">
        <v>169</v>
      </c>
      <c r="C67" s="345"/>
      <c r="D67" s="59" t="s">
        <v>170</v>
      </c>
      <c r="E67" s="59" t="s">
        <v>171</v>
      </c>
      <c r="F67" s="345"/>
      <c r="G67" s="345"/>
      <c r="H67" s="345"/>
      <c r="I67" s="345"/>
      <c r="J67" s="345"/>
    </row>
    <row r="68" spans="1:10" customFormat="1" ht="42" x14ac:dyDescent="0.25">
      <c r="A68" s="349"/>
      <c r="B68" s="348"/>
      <c r="C68" s="345"/>
      <c r="D68" s="59" t="s">
        <v>172</v>
      </c>
      <c r="E68" s="59" t="s">
        <v>173</v>
      </c>
      <c r="F68" s="345"/>
      <c r="G68" s="345"/>
      <c r="H68" s="345"/>
      <c r="I68" s="345"/>
      <c r="J68" s="345"/>
    </row>
    <row r="69" spans="1:10" customFormat="1" x14ac:dyDescent="0.25">
      <c r="A69" s="349"/>
      <c r="B69" s="348"/>
      <c r="C69" s="345"/>
      <c r="D69" s="59" t="s">
        <v>162</v>
      </c>
      <c r="E69" s="59" t="s">
        <v>174</v>
      </c>
      <c r="F69" s="345"/>
      <c r="G69" s="345"/>
      <c r="H69" s="345"/>
      <c r="I69" s="345"/>
      <c r="J69" s="345"/>
    </row>
    <row r="70" spans="1:10" customFormat="1" ht="28" x14ac:dyDescent="0.25">
      <c r="A70" s="349"/>
      <c r="B70" s="61" t="s">
        <v>175</v>
      </c>
      <c r="C70" s="345"/>
      <c r="D70" s="61" t="s">
        <v>176</v>
      </c>
      <c r="E70" s="61" t="s">
        <v>166</v>
      </c>
      <c r="F70" s="345"/>
      <c r="G70" s="345"/>
      <c r="H70" s="345"/>
      <c r="I70" s="345"/>
      <c r="J70" s="345"/>
    </row>
    <row r="71" spans="1:10" customFormat="1" ht="28" x14ac:dyDescent="0.25">
      <c r="A71" s="349"/>
      <c r="B71" s="349" t="s">
        <v>177</v>
      </c>
      <c r="C71" s="345"/>
      <c r="D71" s="69" t="s">
        <v>178</v>
      </c>
      <c r="E71" s="349" t="s">
        <v>179</v>
      </c>
      <c r="F71" s="345"/>
      <c r="G71" s="345"/>
      <c r="H71" s="345"/>
      <c r="I71" s="345"/>
      <c r="J71" s="345"/>
    </row>
    <row r="72" spans="1:10" customFormat="1" ht="28" x14ac:dyDescent="0.25">
      <c r="A72" s="349"/>
      <c r="B72" s="349"/>
      <c r="C72" s="345"/>
      <c r="D72" s="69" t="s">
        <v>180</v>
      </c>
      <c r="E72" s="349"/>
      <c r="F72" s="345"/>
      <c r="G72" s="345"/>
      <c r="H72" s="345"/>
      <c r="I72" s="345"/>
      <c r="J72" s="345"/>
    </row>
    <row r="73" spans="1:10" customFormat="1" x14ac:dyDescent="0.25">
      <c r="A73" s="350" t="s">
        <v>181</v>
      </c>
      <c r="B73" s="353" t="s">
        <v>182</v>
      </c>
      <c r="C73" s="345" t="s">
        <v>136</v>
      </c>
      <c r="D73" s="61" t="s">
        <v>183</v>
      </c>
      <c r="E73" s="349" t="s">
        <v>184</v>
      </c>
      <c r="F73" s="345"/>
      <c r="G73" s="345"/>
      <c r="H73" s="345"/>
      <c r="I73" s="345"/>
      <c r="J73" s="345"/>
    </row>
    <row r="74" spans="1:10" customFormat="1" x14ac:dyDescent="0.25">
      <c r="A74" s="350"/>
      <c r="B74" s="353"/>
      <c r="C74" s="345"/>
      <c r="D74" s="61" t="s">
        <v>185</v>
      </c>
      <c r="E74" s="349"/>
      <c r="F74" s="345"/>
      <c r="G74" s="345"/>
      <c r="H74" s="345"/>
      <c r="I74" s="345"/>
      <c r="J74" s="345"/>
    </row>
    <row r="75" spans="1:10" customFormat="1" ht="28" x14ac:dyDescent="0.25">
      <c r="A75" s="350"/>
      <c r="B75" s="353"/>
      <c r="C75" s="345"/>
      <c r="D75" s="61" t="s">
        <v>186</v>
      </c>
      <c r="E75" s="349"/>
      <c r="F75" s="345"/>
      <c r="G75" s="345"/>
      <c r="H75" s="345"/>
      <c r="I75" s="345"/>
      <c r="J75" s="345"/>
    </row>
    <row r="76" spans="1:10" customFormat="1" x14ac:dyDescent="0.25">
      <c r="A76" s="350"/>
      <c r="B76" s="353"/>
      <c r="C76" s="345"/>
      <c r="D76" s="61" t="s">
        <v>187</v>
      </c>
      <c r="E76" s="349"/>
      <c r="F76" s="345"/>
      <c r="G76" s="345"/>
      <c r="H76" s="345"/>
      <c r="I76" s="345"/>
      <c r="J76" s="345"/>
    </row>
    <row r="77" spans="1:10" customFormat="1" x14ac:dyDescent="0.25">
      <c r="A77" s="350"/>
      <c r="B77" s="353" t="s">
        <v>188</v>
      </c>
      <c r="C77" s="345"/>
      <c r="D77" s="61" t="s">
        <v>40</v>
      </c>
      <c r="E77" s="349" t="s">
        <v>189</v>
      </c>
      <c r="F77" s="345"/>
      <c r="G77" s="345"/>
      <c r="H77" s="345"/>
      <c r="I77" s="345"/>
      <c r="J77" s="345"/>
    </row>
    <row r="78" spans="1:10" customFormat="1" x14ac:dyDescent="0.25">
      <c r="A78" s="350"/>
      <c r="B78" s="353"/>
      <c r="C78" s="345"/>
      <c r="D78" s="61" t="s">
        <v>190</v>
      </c>
      <c r="E78" s="349"/>
      <c r="F78" s="345"/>
      <c r="G78" s="345"/>
      <c r="H78" s="345"/>
      <c r="I78" s="345"/>
      <c r="J78" s="345"/>
    </row>
    <row r="79" spans="1:10" customFormat="1" ht="28" x14ac:dyDescent="0.25">
      <c r="A79" s="350"/>
      <c r="B79" s="353" t="s">
        <v>191</v>
      </c>
      <c r="C79" s="345"/>
      <c r="D79" s="61" t="s">
        <v>192</v>
      </c>
      <c r="E79" s="349" t="s">
        <v>189</v>
      </c>
      <c r="F79" s="345"/>
      <c r="G79" s="345"/>
      <c r="H79" s="345"/>
      <c r="I79" s="345"/>
      <c r="J79" s="345"/>
    </row>
    <row r="80" spans="1:10" customFormat="1" ht="28" x14ac:dyDescent="0.25">
      <c r="A80" s="350"/>
      <c r="B80" s="353"/>
      <c r="C80" s="345"/>
      <c r="D80" s="61" t="s">
        <v>193</v>
      </c>
      <c r="E80" s="349"/>
      <c r="F80" s="345"/>
      <c r="G80" s="345"/>
      <c r="H80" s="345"/>
      <c r="I80" s="345"/>
      <c r="J80" s="345"/>
    </row>
    <row r="81" spans="1:10" customFormat="1" ht="28" x14ac:dyDescent="0.25">
      <c r="A81" s="350"/>
      <c r="B81" s="353"/>
      <c r="C81" s="345"/>
      <c r="D81" s="61" t="s">
        <v>194</v>
      </c>
      <c r="E81" s="349"/>
      <c r="F81" s="345"/>
      <c r="G81" s="345"/>
      <c r="H81" s="345"/>
      <c r="I81" s="345"/>
      <c r="J81" s="345"/>
    </row>
    <row r="82" spans="1:10" customFormat="1" x14ac:dyDescent="0.25">
      <c r="A82" s="350"/>
      <c r="B82" s="353"/>
      <c r="C82" s="345"/>
      <c r="D82" s="61" t="s">
        <v>190</v>
      </c>
      <c r="E82" s="349"/>
      <c r="F82" s="345"/>
      <c r="G82" s="345"/>
      <c r="H82" s="345"/>
      <c r="I82" s="345"/>
      <c r="J82" s="345"/>
    </row>
    <row r="83" spans="1:10" customFormat="1" ht="28" x14ac:dyDescent="0.25">
      <c r="A83" s="350"/>
      <c r="B83" s="61" t="s">
        <v>195</v>
      </c>
      <c r="C83" s="345"/>
      <c r="D83" s="61" t="s">
        <v>196</v>
      </c>
      <c r="E83" s="69" t="s">
        <v>197</v>
      </c>
      <c r="F83" s="345"/>
      <c r="G83" s="345"/>
      <c r="H83" s="345"/>
      <c r="I83" s="345"/>
      <c r="J83" s="345"/>
    </row>
    <row r="84" spans="1:10" customFormat="1" ht="28" x14ac:dyDescent="0.25">
      <c r="A84" s="350"/>
      <c r="B84" s="61" t="s">
        <v>198</v>
      </c>
      <c r="C84" s="345"/>
      <c r="D84" s="61" t="s">
        <v>199</v>
      </c>
      <c r="E84" s="69" t="s">
        <v>197</v>
      </c>
      <c r="F84" s="345"/>
      <c r="G84" s="345"/>
      <c r="H84" s="345"/>
      <c r="I84" s="345"/>
      <c r="J84" s="345"/>
    </row>
    <row r="85" spans="1:10" x14ac:dyDescent="0.25">
      <c r="A85" s="345" t="s">
        <v>200</v>
      </c>
      <c r="B85" s="345"/>
      <c r="C85" s="345"/>
      <c r="D85" s="345"/>
      <c r="E85" s="345"/>
      <c r="F85" s="345"/>
      <c r="G85" s="345"/>
      <c r="H85" s="345"/>
      <c r="I85" s="345"/>
      <c r="J85" s="345"/>
    </row>
    <row r="86" spans="1:10" x14ac:dyDescent="0.25">
      <c r="A86" s="346" t="s">
        <v>201</v>
      </c>
      <c r="B86" s="346"/>
      <c r="C86" s="346"/>
      <c r="D86" s="346"/>
      <c r="E86" s="346"/>
      <c r="F86" s="346"/>
      <c r="G86" s="346"/>
      <c r="H86" s="346"/>
      <c r="I86" s="346"/>
      <c r="J86" s="346"/>
    </row>
    <row r="87" spans="1:10" x14ac:dyDescent="0.25">
      <c r="A87" s="346" t="s">
        <v>202</v>
      </c>
      <c r="B87" s="346"/>
      <c r="C87" s="346"/>
      <c r="D87" s="346"/>
      <c r="E87" s="346"/>
      <c r="F87" s="346"/>
      <c r="G87" s="346"/>
      <c r="H87" s="346"/>
      <c r="I87" s="346"/>
      <c r="J87" s="346"/>
    </row>
  </sheetData>
  <mergeCells count="84">
    <mergeCell ref="I4:J5"/>
    <mergeCell ref="I6:J7"/>
    <mergeCell ref="I8:J9"/>
    <mergeCell ref="I30:J31"/>
    <mergeCell ref="I32:J37"/>
    <mergeCell ref="F47:H84"/>
    <mergeCell ref="I47:J64"/>
    <mergeCell ref="I65:J72"/>
    <mergeCell ref="I73:J84"/>
    <mergeCell ref="I38:J41"/>
    <mergeCell ref="I42:J44"/>
    <mergeCell ref="I45:J46"/>
    <mergeCell ref="I11:I21"/>
    <mergeCell ref="I22:I25"/>
    <mergeCell ref="J11:J21"/>
    <mergeCell ref="J22:J25"/>
    <mergeCell ref="I26:J29"/>
    <mergeCell ref="F38:F46"/>
    <mergeCell ref="H4:H5"/>
    <mergeCell ref="H6:H7"/>
    <mergeCell ref="H8:H9"/>
    <mergeCell ref="H11:H21"/>
    <mergeCell ref="H22:H25"/>
    <mergeCell ref="H26:H29"/>
    <mergeCell ref="H30:H31"/>
    <mergeCell ref="H32:H37"/>
    <mergeCell ref="H38:H46"/>
    <mergeCell ref="E63:E64"/>
    <mergeCell ref="E71:E72"/>
    <mergeCell ref="E73:E76"/>
    <mergeCell ref="E77:E78"/>
    <mergeCell ref="E79:E82"/>
    <mergeCell ref="D18:D19"/>
    <mergeCell ref="E47:E52"/>
    <mergeCell ref="E53:E56"/>
    <mergeCell ref="E57:E58"/>
    <mergeCell ref="E59:E62"/>
    <mergeCell ref="C26:C37"/>
    <mergeCell ref="C38:C46"/>
    <mergeCell ref="C47:C64"/>
    <mergeCell ref="C65:C72"/>
    <mergeCell ref="C73:C84"/>
    <mergeCell ref="C4:C5"/>
    <mergeCell ref="C6:C7"/>
    <mergeCell ref="C8:C9"/>
    <mergeCell ref="C11:C21"/>
    <mergeCell ref="C22:C25"/>
    <mergeCell ref="B67:B69"/>
    <mergeCell ref="B71:B72"/>
    <mergeCell ref="B73:B76"/>
    <mergeCell ref="B77:B78"/>
    <mergeCell ref="B79:B82"/>
    <mergeCell ref="A86:J86"/>
    <mergeCell ref="A87:J87"/>
    <mergeCell ref="A3:A9"/>
    <mergeCell ref="A10:A21"/>
    <mergeCell ref="A22:A25"/>
    <mergeCell ref="A26:A37"/>
    <mergeCell ref="A38:A46"/>
    <mergeCell ref="A47:A64"/>
    <mergeCell ref="A65:A72"/>
    <mergeCell ref="A73:A84"/>
    <mergeCell ref="B4:B5"/>
    <mergeCell ref="B6:B7"/>
    <mergeCell ref="B8:B9"/>
    <mergeCell ref="B11:B21"/>
    <mergeCell ref="B22:B25"/>
    <mergeCell ref="B26:B29"/>
    <mergeCell ref="A1:J1"/>
    <mergeCell ref="I2:J2"/>
    <mergeCell ref="I3:J3"/>
    <mergeCell ref="I10:J10"/>
    <mergeCell ref="A85:J85"/>
    <mergeCell ref="B30:B31"/>
    <mergeCell ref="B32:B37"/>
    <mergeCell ref="B38:B41"/>
    <mergeCell ref="B42:B44"/>
    <mergeCell ref="B45:B46"/>
    <mergeCell ref="B47:B52"/>
    <mergeCell ref="B53:B56"/>
    <mergeCell ref="B57:B58"/>
    <mergeCell ref="B59:B62"/>
    <mergeCell ref="B63:B64"/>
    <mergeCell ref="B65:B66"/>
  </mergeCells>
  <phoneticPr fontId="45" type="noConversion"/>
  <pageMargins left="0.74803149606299202" right="0.74803149606299202" top="0.98425196850393704" bottom="0.98425196850393704" header="0.511811023622047" footer="0.511811023622047"/>
  <pageSetup paperSize="9" scale="85"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15"/>
  <sheetViews>
    <sheetView workbookViewId="0">
      <selection activeCell="F9" sqref="F9"/>
    </sheetView>
  </sheetViews>
  <sheetFormatPr defaultColWidth="9" defaultRowHeight="14" x14ac:dyDescent="0.25"/>
  <cols>
    <col min="2" max="2" width="9" style="316"/>
  </cols>
  <sheetData>
    <row r="1" spans="1:9" ht="21" x14ac:dyDescent="0.25">
      <c r="A1" s="362" t="s">
        <v>551</v>
      </c>
      <c r="B1" s="363"/>
      <c r="C1" s="363"/>
      <c r="D1" s="363"/>
      <c r="E1" s="363"/>
      <c r="F1" s="363"/>
      <c r="G1" s="363"/>
      <c r="H1" s="363"/>
      <c r="I1" s="364"/>
    </row>
    <row r="2" spans="1:9" x14ac:dyDescent="0.25">
      <c r="A2" s="317" t="s">
        <v>204</v>
      </c>
      <c r="B2" s="318" t="s">
        <v>552</v>
      </c>
      <c r="C2" s="318" t="s">
        <v>206</v>
      </c>
      <c r="D2" s="319" t="s">
        <v>207</v>
      </c>
      <c r="E2" s="319" t="s">
        <v>208</v>
      </c>
      <c r="F2" s="319" t="s">
        <v>209</v>
      </c>
      <c r="G2" s="319" t="s">
        <v>210</v>
      </c>
      <c r="H2" s="319" t="s">
        <v>211</v>
      </c>
      <c r="I2" s="337" t="s">
        <v>212</v>
      </c>
    </row>
    <row r="3" spans="1:9" ht="39" x14ac:dyDescent="0.25">
      <c r="A3" s="320">
        <v>1</v>
      </c>
      <c r="B3" s="321" t="s">
        <v>553</v>
      </c>
      <c r="C3" s="322" t="s">
        <v>554</v>
      </c>
      <c r="D3" s="323" t="s">
        <v>215</v>
      </c>
      <c r="E3" s="324">
        <v>96.32</v>
      </c>
      <c r="F3" s="325">
        <v>3</v>
      </c>
      <c r="G3" s="325">
        <v>8</v>
      </c>
      <c r="H3" s="325" t="s">
        <v>555</v>
      </c>
      <c r="I3" s="325">
        <v>24</v>
      </c>
    </row>
    <row r="4" spans="1:9" ht="26" x14ac:dyDescent="0.25">
      <c r="A4" s="320">
        <v>2</v>
      </c>
      <c r="B4" s="326" t="s">
        <v>556</v>
      </c>
      <c r="C4" s="327" t="s">
        <v>557</v>
      </c>
      <c r="D4" s="323" t="s">
        <v>215</v>
      </c>
      <c r="E4" s="324">
        <v>34.04</v>
      </c>
      <c r="F4" s="325">
        <v>3</v>
      </c>
      <c r="G4" s="325">
        <v>8</v>
      </c>
      <c r="H4" s="325" t="s">
        <v>555</v>
      </c>
      <c r="I4" s="325">
        <v>24</v>
      </c>
    </row>
    <row r="5" spans="1:9" ht="26" x14ac:dyDescent="0.25">
      <c r="A5" s="320">
        <v>3</v>
      </c>
      <c r="B5" s="326" t="s">
        <v>558</v>
      </c>
      <c r="C5" s="328" t="s">
        <v>559</v>
      </c>
      <c r="D5" s="323" t="s">
        <v>215</v>
      </c>
      <c r="E5" s="324">
        <v>34.04</v>
      </c>
      <c r="F5" s="325">
        <v>3</v>
      </c>
      <c r="G5" s="325">
        <v>8</v>
      </c>
      <c r="H5" s="325" t="s">
        <v>555</v>
      </c>
      <c r="I5" s="325">
        <v>24</v>
      </c>
    </row>
    <row r="6" spans="1:9" ht="26" x14ac:dyDescent="0.25">
      <c r="A6" s="320">
        <v>4</v>
      </c>
      <c r="B6" s="326" t="s">
        <v>560</v>
      </c>
      <c r="C6" s="328" t="s">
        <v>561</v>
      </c>
      <c r="D6" s="323" t="s">
        <v>219</v>
      </c>
      <c r="E6" s="324">
        <v>127.916</v>
      </c>
      <c r="F6" s="325">
        <v>3</v>
      </c>
      <c r="G6" s="325">
        <v>8</v>
      </c>
      <c r="H6" s="325" t="s">
        <v>555</v>
      </c>
      <c r="I6" s="325">
        <v>24</v>
      </c>
    </row>
    <row r="7" spans="1:9" ht="39" x14ac:dyDescent="0.25">
      <c r="A7" s="320">
        <v>5</v>
      </c>
      <c r="B7" s="321" t="s">
        <v>562</v>
      </c>
      <c r="C7" s="322" t="s">
        <v>563</v>
      </c>
      <c r="D7" s="323" t="s">
        <v>219</v>
      </c>
      <c r="E7" s="324">
        <v>113</v>
      </c>
      <c r="F7" s="325">
        <v>3</v>
      </c>
      <c r="G7" s="325">
        <v>4</v>
      </c>
      <c r="H7" s="325" t="s">
        <v>555</v>
      </c>
      <c r="I7" s="325">
        <v>12</v>
      </c>
    </row>
    <row r="8" spans="1:9" ht="26" x14ac:dyDescent="0.25">
      <c r="A8" s="320">
        <v>6</v>
      </c>
      <c r="B8" s="321" t="s">
        <v>564</v>
      </c>
      <c r="C8" s="322" t="s">
        <v>565</v>
      </c>
      <c r="D8" s="323" t="s">
        <v>215</v>
      </c>
      <c r="E8" s="324">
        <v>64.914000000000001</v>
      </c>
      <c r="F8" s="325">
        <v>3</v>
      </c>
      <c r="G8" s="325">
        <v>8</v>
      </c>
      <c r="H8" s="325" t="s">
        <v>555</v>
      </c>
      <c r="I8" s="325">
        <v>24</v>
      </c>
    </row>
    <row r="9" spans="1:9" ht="26" x14ac:dyDescent="0.25">
      <c r="A9" s="320">
        <v>7</v>
      </c>
      <c r="B9" s="321" t="s">
        <v>566</v>
      </c>
      <c r="C9" s="328" t="s">
        <v>567</v>
      </c>
      <c r="D9" s="323" t="s">
        <v>23</v>
      </c>
      <c r="E9" s="324">
        <v>34.04</v>
      </c>
      <c r="F9" s="325">
        <v>3</v>
      </c>
      <c r="G9" s="325">
        <v>8</v>
      </c>
      <c r="H9" s="325" t="s">
        <v>555</v>
      </c>
      <c r="I9" s="325">
        <v>24</v>
      </c>
    </row>
    <row r="10" spans="1:9" ht="26" x14ac:dyDescent="0.25">
      <c r="A10" s="320">
        <v>8</v>
      </c>
      <c r="B10" s="321" t="s">
        <v>568</v>
      </c>
      <c r="C10" s="327" t="s">
        <v>569</v>
      </c>
      <c r="D10" s="323" t="s">
        <v>215</v>
      </c>
      <c r="E10" s="324">
        <v>64.903999999999996</v>
      </c>
      <c r="F10" s="325">
        <v>3</v>
      </c>
      <c r="G10" s="325">
        <v>12</v>
      </c>
      <c r="H10" s="325" t="s">
        <v>555</v>
      </c>
      <c r="I10" s="325">
        <v>36</v>
      </c>
    </row>
    <row r="11" spans="1:9" ht="26" x14ac:dyDescent="0.25">
      <c r="A11" s="320">
        <v>9</v>
      </c>
      <c r="B11" s="321" t="s">
        <v>570</v>
      </c>
      <c r="C11" s="327" t="s">
        <v>571</v>
      </c>
      <c r="D11" s="323" t="s">
        <v>219</v>
      </c>
      <c r="E11" s="324">
        <v>127.92</v>
      </c>
      <c r="F11" s="325">
        <v>3</v>
      </c>
      <c r="G11" s="325">
        <v>8</v>
      </c>
      <c r="H11" s="325" t="s">
        <v>555</v>
      </c>
      <c r="I11" s="325">
        <v>24</v>
      </c>
    </row>
    <row r="12" spans="1:9" ht="26" x14ac:dyDescent="0.25">
      <c r="A12" s="320">
        <v>10</v>
      </c>
      <c r="B12" s="321" t="s">
        <v>572</v>
      </c>
      <c r="C12" s="327" t="s">
        <v>573</v>
      </c>
      <c r="D12" s="323" t="s">
        <v>215</v>
      </c>
      <c r="E12" s="324">
        <v>43.24</v>
      </c>
      <c r="F12" s="325">
        <v>3</v>
      </c>
      <c r="G12" s="325">
        <v>8</v>
      </c>
      <c r="H12" s="325" t="s">
        <v>555</v>
      </c>
      <c r="I12" s="325">
        <v>24</v>
      </c>
    </row>
    <row r="13" spans="1:9" ht="26" x14ac:dyDescent="0.25">
      <c r="A13" s="320">
        <v>11</v>
      </c>
      <c r="B13" s="326" t="s">
        <v>574</v>
      </c>
      <c r="C13" s="327" t="s">
        <v>575</v>
      </c>
      <c r="D13" s="323" t="s">
        <v>215</v>
      </c>
      <c r="E13" s="324">
        <v>34.04</v>
      </c>
      <c r="F13" s="325">
        <v>3</v>
      </c>
      <c r="G13" s="325">
        <v>8</v>
      </c>
      <c r="H13" s="325" t="s">
        <v>555</v>
      </c>
      <c r="I13" s="325">
        <v>24</v>
      </c>
    </row>
    <row r="14" spans="1:9" ht="26" x14ac:dyDescent="0.25">
      <c r="A14" s="320">
        <v>12</v>
      </c>
      <c r="B14" s="326" t="s">
        <v>576</v>
      </c>
      <c r="C14" s="327" t="s">
        <v>577</v>
      </c>
      <c r="D14" s="323" t="s">
        <v>215</v>
      </c>
      <c r="E14" s="324">
        <v>64.918000000000006</v>
      </c>
      <c r="F14" s="325">
        <v>3</v>
      </c>
      <c r="G14" s="325">
        <v>8</v>
      </c>
      <c r="H14" s="325" t="s">
        <v>555</v>
      </c>
      <c r="I14" s="325">
        <v>24</v>
      </c>
    </row>
    <row r="15" spans="1:9" ht="26" x14ac:dyDescent="0.25">
      <c r="A15" s="320">
        <v>13</v>
      </c>
      <c r="B15" s="326" t="s">
        <v>357</v>
      </c>
      <c r="C15" s="327" t="s">
        <v>578</v>
      </c>
      <c r="D15" s="323" t="s">
        <v>215</v>
      </c>
      <c r="E15" s="324">
        <v>52.44</v>
      </c>
      <c r="F15" s="325">
        <v>3</v>
      </c>
      <c r="G15" s="325">
        <v>8</v>
      </c>
      <c r="H15" s="325" t="s">
        <v>555</v>
      </c>
      <c r="I15" s="325">
        <v>24</v>
      </c>
    </row>
    <row r="16" spans="1:9" ht="26" x14ac:dyDescent="0.25">
      <c r="A16" s="320">
        <v>14</v>
      </c>
      <c r="B16" s="321" t="s">
        <v>579</v>
      </c>
      <c r="C16" s="328" t="s">
        <v>580</v>
      </c>
      <c r="D16" s="323" t="s">
        <v>215</v>
      </c>
      <c r="E16" s="324">
        <v>52.44</v>
      </c>
      <c r="F16" s="325">
        <v>3</v>
      </c>
      <c r="G16" s="325">
        <v>8</v>
      </c>
      <c r="H16" s="325" t="s">
        <v>555</v>
      </c>
      <c r="I16" s="325">
        <v>24</v>
      </c>
    </row>
    <row r="17" spans="1:9" ht="26" x14ac:dyDescent="0.25">
      <c r="A17" s="320">
        <v>15</v>
      </c>
      <c r="B17" s="321" t="s">
        <v>581</v>
      </c>
      <c r="C17" s="328" t="s">
        <v>582</v>
      </c>
      <c r="D17" s="323" t="s">
        <v>215</v>
      </c>
      <c r="E17" s="324">
        <v>52.44</v>
      </c>
      <c r="F17" s="325">
        <v>3</v>
      </c>
      <c r="G17" s="325">
        <v>8</v>
      </c>
      <c r="H17" s="325" t="s">
        <v>555</v>
      </c>
      <c r="I17" s="325">
        <v>24</v>
      </c>
    </row>
    <row r="18" spans="1:9" ht="26" x14ac:dyDescent="0.25">
      <c r="A18" s="320">
        <v>16</v>
      </c>
      <c r="B18" s="321" t="s">
        <v>583</v>
      </c>
      <c r="C18" s="328" t="s">
        <v>584</v>
      </c>
      <c r="D18" s="323" t="s">
        <v>219</v>
      </c>
      <c r="E18" s="324">
        <v>156.49199999999999</v>
      </c>
      <c r="F18" s="325">
        <v>5</v>
      </c>
      <c r="G18" s="325">
        <v>24</v>
      </c>
      <c r="H18" s="325" t="s">
        <v>555</v>
      </c>
      <c r="I18" s="325">
        <v>48</v>
      </c>
    </row>
    <row r="19" spans="1:9" ht="26" x14ac:dyDescent="0.25">
      <c r="A19" s="320">
        <v>17</v>
      </c>
      <c r="B19" s="321" t="s">
        <v>585</v>
      </c>
      <c r="C19" s="328" t="s">
        <v>586</v>
      </c>
      <c r="D19" s="323" t="s">
        <v>215</v>
      </c>
      <c r="E19" s="324">
        <v>52.44</v>
      </c>
      <c r="F19" s="325">
        <v>3</v>
      </c>
      <c r="G19" s="325">
        <v>12</v>
      </c>
      <c r="H19" s="325" t="s">
        <v>555</v>
      </c>
      <c r="I19" s="325">
        <v>36</v>
      </c>
    </row>
    <row r="20" spans="1:9" ht="26" x14ac:dyDescent="0.25">
      <c r="A20" s="320">
        <v>18</v>
      </c>
      <c r="B20" s="321" t="s">
        <v>587</v>
      </c>
      <c r="C20" s="327" t="s">
        <v>588</v>
      </c>
      <c r="D20" s="323" t="s">
        <v>215</v>
      </c>
      <c r="E20" s="324">
        <v>52.44</v>
      </c>
      <c r="F20" s="325">
        <v>3</v>
      </c>
      <c r="G20" s="325">
        <v>12</v>
      </c>
      <c r="H20" s="325" t="s">
        <v>555</v>
      </c>
      <c r="I20" s="325">
        <v>36</v>
      </c>
    </row>
    <row r="21" spans="1:9" ht="26" x14ac:dyDescent="0.25">
      <c r="A21" s="320">
        <v>19</v>
      </c>
      <c r="B21" s="321" t="s">
        <v>589</v>
      </c>
      <c r="C21" s="327" t="s">
        <v>590</v>
      </c>
      <c r="D21" s="323" t="s">
        <v>215</v>
      </c>
      <c r="E21" s="324">
        <v>43.24</v>
      </c>
      <c r="F21" s="325">
        <v>3</v>
      </c>
      <c r="G21" s="325">
        <v>12</v>
      </c>
      <c r="H21" s="325" t="s">
        <v>555</v>
      </c>
      <c r="I21" s="325">
        <v>36</v>
      </c>
    </row>
    <row r="22" spans="1:9" ht="26" x14ac:dyDescent="0.25">
      <c r="A22" s="320">
        <v>20</v>
      </c>
      <c r="B22" s="321" t="s">
        <v>591</v>
      </c>
      <c r="C22" s="328" t="s">
        <v>592</v>
      </c>
      <c r="D22" s="323" t="s">
        <v>215</v>
      </c>
      <c r="E22" s="324">
        <v>43.24</v>
      </c>
      <c r="F22" s="325">
        <v>3</v>
      </c>
      <c r="G22" s="325">
        <v>12</v>
      </c>
      <c r="H22" s="325" t="s">
        <v>555</v>
      </c>
      <c r="I22" s="325">
        <v>36</v>
      </c>
    </row>
    <row r="23" spans="1:9" ht="26" x14ac:dyDescent="0.25">
      <c r="A23" s="320">
        <v>21</v>
      </c>
      <c r="B23" s="321" t="s">
        <v>593</v>
      </c>
      <c r="C23" s="328" t="s">
        <v>594</v>
      </c>
      <c r="D23" s="323" t="s">
        <v>215</v>
      </c>
      <c r="E23" s="324">
        <v>96.296000000000006</v>
      </c>
      <c r="F23" s="325">
        <v>3</v>
      </c>
      <c r="G23" s="325">
        <v>12</v>
      </c>
      <c r="H23" s="325" t="s">
        <v>555</v>
      </c>
      <c r="I23" s="325">
        <v>36</v>
      </c>
    </row>
    <row r="24" spans="1:9" ht="26" x14ac:dyDescent="0.25">
      <c r="A24" s="320">
        <v>22</v>
      </c>
      <c r="B24" s="321" t="s">
        <v>595</v>
      </c>
      <c r="C24" s="328" t="s">
        <v>596</v>
      </c>
      <c r="D24" s="323" t="s">
        <v>215</v>
      </c>
      <c r="E24" s="324">
        <v>43.24</v>
      </c>
      <c r="F24" s="325">
        <v>3</v>
      </c>
      <c r="G24" s="325">
        <v>12</v>
      </c>
      <c r="H24" s="325" t="s">
        <v>555</v>
      </c>
      <c r="I24" s="325">
        <v>36</v>
      </c>
    </row>
    <row r="25" spans="1:9" ht="26" x14ac:dyDescent="0.25">
      <c r="A25" s="320">
        <v>23</v>
      </c>
      <c r="B25" s="321" t="s">
        <v>597</v>
      </c>
      <c r="C25" s="328" t="s">
        <v>598</v>
      </c>
      <c r="D25" s="323" t="s">
        <v>215</v>
      </c>
      <c r="E25" s="324">
        <v>52.44</v>
      </c>
      <c r="F25" s="325">
        <v>3</v>
      </c>
      <c r="G25" s="325">
        <v>12</v>
      </c>
      <c r="H25" s="325" t="s">
        <v>555</v>
      </c>
      <c r="I25" s="325">
        <v>36</v>
      </c>
    </row>
    <row r="26" spans="1:9" ht="39" x14ac:dyDescent="0.25">
      <c r="A26" s="320">
        <v>24</v>
      </c>
      <c r="B26" s="321" t="s">
        <v>599</v>
      </c>
      <c r="C26" s="328" t="s">
        <v>600</v>
      </c>
      <c r="D26" s="323" t="s">
        <v>219</v>
      </c>
      <c r="E26" s="324">
        <v>108.062</v>
      </c>
      <c r="F26" s="325">
        <v>3</v>
      </c>
      <c r="G26" s="325">
        <v>6</v>
      </c>
      <c r="H26" s="325" t="s">
        <v>555</v>
      </c>
      <c r="I26" s="325">
        <v>18</v>
      </c>
    </row>
    <row r="27" spans="1:9" ht="26" x14ac:dyDescent="0.25">
      <c r="A27" s="320">
        <v>25</v>
      </c>
      <c r="B27" s="326" t="s">
        <v>601</v>
      </c>
      <c r="C27" s="328" t="s">
        <v>602</v>
      </c>
      <c r="D27" s="323" t="s">
        <v>215</v>
      </c>
      <c r="E27" s="324">
        <v>34.04</v>
      </c>
      <c r="F27" s="325">
        <v>3</v>
      </c>
      <c r="G27" s="325">
        <v>8</v>
      </c>
      <c r="H27" s="325" t="s">
        <v>555</v>
      </c>
      <c r="I27" s="325">
        <v>16</v>
      </c>
    </row>
    <row r="28" spans="1:9" ht="26" x14ac:dyDescent="0.25">
      <c r="A28" s="320">
        <v>26</v>
      </c>
      <c r="B28" s="326" t="s">
        <v>603</v>
      </c>
      <c r="C28" s="329" t="s">
        <v>604</v>
      </c>
      <c r="D28" s="323" t="s">
        <v>215</v>
      </c>
      <c r="E28" s="324">
        <v>52.44</v>
      </c>
      <c r="F28" s="325">
        <v>3</v>
      </c>
      <c r="G28" s="325">
        <v>8</v>
      </c>
      <c r="H28" s="325" t="s">
        <v>555</v>
      </c>
      <c r="I28" s="325">
        <v>24</v>
      </c>
    </row>
    <row r="29" spans="1:9" x14ac:dyDescent="0.25">
      <c r="A29" s="320">
        <v>27</v>
      </c>
      <c r="B29" s="330" t="s">
        <v>605</v>
      </c>
      <c r="C29" s="330" t="s">
        <v>606</v>
      </c>
      <c r="D29" s="323" t="s">
        <v>215</v>
      </c>
      <c r="E29" s="330">
        <v>96.29</v>
      </c>
      <c r="F29" s="330">
        <v>3</v>
      </c>
      <c r="G29" s="330">
        <v>12</v>
      </c>
      <c r="H29" s="325" t="s">
        <v>216</v>
      </c>
      <c r="I29" s="330">
        <v>24</v>
      </c>
    </row>
    <row r="30" spans="1:9" x14ac:dyDescent="0.25">
      <c r="A30" s="320">
        <v>28</v>
      </c>
      <c r="B30" s="330" t="s">
        <v>607</v>
      </c>
      <c r="C30" s="330" t="s">
        <v>608</v>
      </c>
      <c r="D30" s="323" t="s">
        <v>215</v>
      </c>
      <c r="E30" s="330">
        <v>34.04</v>
      </c>
      <c r="F30" s="330">
        <v>3</v>
      </c>
      <c r="G30" s="330">
        <v>12</v>
      </c>
      <c r="H30" s="325" t="s">
        <v>216</v>
      </c>
      <c r="I30" s="330">
        <v>36</v>
      </c>
    </row>
    <row r="31" spans="1:9" x14ac:dyDescent="0.25">
      <c r="A31" s="320">
        <v>29</v>
      </c>
      <c r="B31" s="330" t="s">
        <v>609</v>
      </c>
      <c r="C31" s="330" t="s">
        <v>610</v>
      </c>
      <c r="D31" s="323" t="s">
        <v>23</v>
      </c>
      <c r="E31" s="330">
        <v>34.04</v>
      </c>
      <c r="F31" s="330">
        <v>3</v>
      </c>
      <c r="G31" s="330">
        <v>12</v>
      </c>
      <c r="H31" s="325" t="s">
        <v>216</v>
      </c>
      <c r="I31" s="330">
        <v>24</v>
      </c>
    </row>
    <row r="32" spans="1:9" x14ac:dyDescent="0.25">
      <c r="A32" s="320">
        <v>30</v>
      </c>
      <c r="B32" s="330" t="s">
        <v>449</v>
      </c>
      <c r="C32" s="330" t="s">
        <v>611</v>
      </c>
      <c r="D32" s="323" t="s">
        <v>215</v>
      </c>
      <c r="E32" s="330">
        <v>34.04</v>
      </c>
      <c r="F32" s="330">
        <v>3</v>
      </c>
      <c r="G32" s="330">
        <v>8</v>
      </c>
      <c r="H32" s="325" t="s">
        <v>216</v>
      </c>
      <c r="I32" s="330">
        <v>24</v>
      </c>
    </row>
    <row r="33" spans="1:9" x14ac:dyDescent="0.25">
      <c r="A33" s="320">
        <v>31</v>
      </c>
      <c r="B33" s="330" t="s">
        <v>449</v>
      </c>
      <c r="C33" s="330" t="s">
        <v>612</v>
      </c>
      <c r="D33" s="323" t="s">
        <v>215</v>
      </c>
      <c r="E33" s="330">
        <v>43.24</v>
      </c>
      <c r="F33" s="330">
        <v>3</v>
      </c>
      <c r="G33" s="330">
        <v>8</v>
      </c>
      <c r="H33" s="325" t="s">
        <v>216</v>
      </c>
      <c r="I33" s="330">
        <v>24</v>
      </c>
    </row>
    <row r="34" spans="1:9" x14ac:dyDescent="0.25">
      <c r="A34" s="320">
        <v>32</v>
      </c>
      <c r="B34" s="330" t="s">
        <v>449</v>
      </c>
      <c r="C34" s="330" t="s">
        <v>613</v>
      </c>
      <c r="D34" s="323" t="s">
        <v>215</v>
      </c>
      <c r="E34" s="330">
        <v>20.54</v>
      </c>
      <c r="F34" s="330">
        <v>1</v>
      </c>
      <c r="G34" s="330"/>
      <c r="H34" s="325" t="s">
        <v>216</v>
      </c>
      <c r="I34" s="330">
        <v>16</v>
      </c>
    </row>
    <row r="35" spans="1:9" x14ac:dyDescent="0.25">
      <c r="A35" s="320">
        <v>33</v>
      </c>
      <c r="B35" s="330" t="s">
        <v>449</v>
      </c>
      <c r="C35" s="330" t="s">
        <v>614</v>
      </c>
      <c r="D35" s="323" t="s">
        <v>215</v>
      </c>
      <c r="E35" s="330">
        <v>20.54</v>
      </c>
      <c r="F35" s="330">
        <v>1</v>
      </c>
      <c r="G35" s="330"/>
      <c r="H35" s="325" t="s">
        <v>216</v>
      </c>
      <c r="I35" s="330">
        <v>16</v>
      </c>
    </row>
    <row r="36" spans="1:9" ht="26" x14ac:dyDescent="0.25">
      <c r="A36" s="320">
        <v>34</v>
      </c>
      <c r="B36" s="331" t="s">
        <v>615</v>
      </c>
      <c r="C36" s="330" t="s">
        <v>616</v>
      </c>
      <c r="D36" s="323" t="s">
        <v>219</v>
      </c>
      <c r="E36" s="330">
        <v>108.06</v>
      </c>
      <c r="F36" s="331">
        <v>3</v>
      </c>
      <c r="G36" s="330">
        <v>6</v>
      </c>
      <c r="H36" s="325" t="s">
        <v>216</v>
      </c>
      <c r="I36" s="330">
        <v>18</v>
      </c>
    </row>
    <row r="37" spans="1:9" x14ac:dyDescent="0.25">
      <c r="A37" s="320">
        <v>35</v>
      </c>
      <c r="B37" s="330" t="s">
        <v>357</v>
      </c>
      <c r="C37" s="330" t="s">
        <v>617</v>
      </c>
      <c r="D37" s="323" t="s">
        <v>215</v>
      </c>
      <c r="E37" s="330">
        <v>52.44</v>
      </c>
      <c r="F37" s="331">
        <v>3</v>
      </c>
      <c r="G37" s="330">
        <v>12</v>
      </c>
      <c r="H37" s="325" t="s">
        <v>216</v>
      </c>
      <c r="I37" s="330">
        <v>36</v>
      </c>
    </row>
    <row r="38" spans="1:9" x14ac:dyDescent="0.25">
      <c r="A38" s="320">
        <v>36</v>
      </c>
      <c r="B38" s="330" t="s">
        <v>357</v>
      </c>
      <c r="C38" s="330" t="s">
        <v>618</v>
      </c>
      <c r="D38" s="323" t="s">
        <v>215</v>
      </c>
      <c r="E38" s="330">
        <v>43.24</v>
      </c>
      <c r="F38" s="331">
        <v>3</v>
      </c>
      <c r="G38" s="330">
        <v>8</v>
      </c>
      <c r="H38" s="325" t="s">
        <v>216</v>
      </c>
      <c r="I38" s="330">
        <v>24</v>
      </c>
    </row>
    <row r="39" spans="1:9" x14ac:dyDescent="0.25">
      <c r="A39" s="320">
        <v>37</v>
      </c>
      <c r="B39" s="330" t="s">
        <v>357</v>
      </c>
      <c r="C39" s="330" t="s">
        <v>619</v>
      </c>
      <c r="D39" s="323" t="s">
        <v>215</v>
      </c>
      <c r="E39" s="330">
        <v>64.89</v>
      </c>
      <c r="F39" s="331">
        <v>3</v>
      </c>
      <c r="G39" s="330">
        <v>12</v>
      </c>
      <c r="H39" s="325" t="s">
        <v>216</v>
      </c>
      <c r="I39" s="330">
        <v>36</v>
      </c>
    </row>
    <row r="40" spans="1:9" x14ac:dyDescent="0.25">
      <c r="A40" s="320">
        <v>38</v>
      </c>
      <c r="B40" s="330" t="s">
        <v>620</v>
      </c>
      <c r="C40" s="330" t="s">
        <v>621</v>
      </c>
      <c r="D40" s="323" t="s">
        <v>219</v>
      </c>
      <c r="E40" s="330">
        <v>108.06</v>
      </c>
      <c r="F40" s="331">
        <v>3</v>
      </c>
      <c r="G40" s="330">
        <v>2</v>
      </c>
      <c r="H40" s="325" t="s">
        <v>216</v>
      </c>
      <c r="I40" s="330">
        <v>12</v>
      </c>
    </row>
    <row r="41" spans="1:9" x14ac:dyDescent="0.25">
      <c r="A41" s="320">
        <v>39</v>
      </c>
      <c r="B41" s="330" t="s">
        <v>622</v>
      </c>
      <c r="C41" s="330" t="s">
        <v>623</v>
      </c>
      <c r="D41" s="323" t="s">
        <v>219</v>
      </c>
      <c r="E41" s="330">
        <v>108.06</v>
      </c>
      <c r="F41" s="331">
        <v>3</v>
      </c>
      <c r="G41" s="330">
        <v>2</v>
      </c>
      <c r="H41" s="325" t="s">
        <v>216</v>
      </c>
      <c r="I41" s="330">
        <v>12</v>
      </c>
    </row>
    <row r="42" spans="1:9" x14ac:dyDescent="0.25">
      <c r="A42" s="320">
        <v>40</v>
      </c>
      <c r="B42" s="330" t="s">
        <v>624</v>
      </c>
      <c r="C42" s="330" t="s">
        <v>625</v>
      </c>
      <c r="D42" s="323" t="s">
        <v>219</v>
      </c>
      <c r="E42" s="330">
        <v>108.06</v>
      </c>
      <c r="F42" s="331">
        <v>3</v>
      </c>
      <c r="G42" s="330">
        <v>4</v>
      </c>
      <c r="H42" s="325" t="s">
        <v>216</v>
      </c>
      <c r="I42" s="330">
        <v>12</v>
      </c>
    </row>
    <row r="43" spans="1:9" x14ac:dyDescent="0.25">
      <c r="A43" s="320">
        <v>41</v>
      </c>
      <c r="B43" s="330" t="s">
        <v>626</v>
      </c>
      <c r="C43" s="330" t="s">
        <v>627</v>
      </c>
      <c r="D43" s="323" t="s">
        <v>219</v>
      </c>
      <c r="E43" s="330">
        <v>108.06</v>
      </c>
      <c r="F43" s="331">
        <v>3</v>
      </c>
      <c r="G43" s="330">
        <v>4</v>
      </c>
      <c r="H43" s="325" t="s">
        <v>216</v>
      </c>
      <c r="I43" s="330">
        <v>12</v>
      </c>
    </row>
    <row r="44" spans="1:9" x14ac:dyDescent="0.25">
      <c r="A44" s="320">
        <v>42</v>
      </c>
      <c r="B44" s="330" t="s">
        <v>628</v>
      </c>
      <c r="C44" s="330" t="s">
        <v>629</v>
      </c>
      <c r="D44" s="323" t="s">
        <v>219</v>
      </c>
      <c r="E44" s="330">
        <v>108.06</v>
      </c>
      <c r="F44" s="331">
        <v>3</v>
      </c>
      <c r="G44" s="330">
        <v>4</v>
      </c>
      <c r="H44" s="325" t="s">
        <v>216</v>
      </c>
      <c r="I44" s="330">
        <v>12</v>
      </c>
    </row>
    <row r="45" spans="1:9" x14ac:dyDescent="0.25">
      <c r="A45" s="320">
        <v>43</v>
      </c>
      <c r="B45" s="330" t="s">
        <v>222</v>
      </c>
      <c r="C45" s="330" t="s">
        <v>630</v>
      </c>
      <c r="D45" s="323" t="s">
        <v>219</v>
      </c>
      <c r="E45" s="330">
        <v>108.06</v>
      </c>
      <c r="F45" s="331">
        <v>3</v>
      </c>
      <c r="G45" s="330">
        <v>4</v>
      </c>
      <c r="H45" s="325" t="s">
        <v>216</v>
      </c>
      <c r="I45" s="330">
        <v>12</v>
      </c>
    </row>
    <row r="46" spans="1:9" x14ac:dyDescent="0.25">
      <c r="A46" s="320">
        <v>44</v>
      </c>
      <c r="B46" s="330" t="s">
        <v>222</v>
      </c>
      <c r="C46" s="330" t="s">
        <v>631</v>
      </c>
      <c r="D46" s="323" t="s">
        <v>219</v>
      </c>
      <c r="E46" s="330">
        <v>108.06</v>
      </c>
      <c r="F46" s="331">
        <v>3</v>
      </c>
      <c r="G46" s="330">
        <v>4</v>
      </c>
      <c r="H46" s="325" t="s">
        <v>216</v>
      </c>
      <c r="I46" s="330">
        <v>12</v>
      </c>
    </row>
    <row r="47" spans="1:9" x14ac:dyDescent="0.25">
      <c r="A47" s="320">
        <v>45</v>
      </c>
      <c r="B47" s="330" t="s">
        <v>222</v>
      </c>
      <c r="C47" s="330" t="s">
        <v>632</v>
      </c>
      <c r="D47" s="323" t="s">
        <v>219</v>
      </c>
      <c r="E47" s="330">
        <v>108.06</v>
      </c>
      <c r="F47" s="331">
        <v>3</v>
      </c>
      <c r="G47" s="330">
        <v>4</v>
      </c>
      <c r="H47" s="325" t="s">
        <v>216</v>
      </c>
      <c r="I47" s="330">
        <v>12</v>
      </c>
    </row>
    <row r="48" spans="1:9" x14ac:dyDescent="0.25">
      <c r="A48" s="320">
        <v>46</v>
      </c>
      <c r="B48" s="330" t="s">
        <v>222</v>
      </c>
      <c r="C48" s="330" t="s">
        <v>633</v>
      </c>
      <c r="D48" s="323" t="s">
        <v>219</v>
      </c>
      <c r="E48" s="330">
        <v>108.06</v>
      </c>
      <c r="F48" s="331">
        <v>3</v>
      </c>
      <c r="G48" s="330">
        <v>4</v>
      </c>
      <c r="H48" s="325" t="s">
        <v>216</v>
      </c>
      <c r="I48" s="330">
        <v>12</v>
      </c>
    </row>
    <row r="49" spans="1:9" x14ac:dyDescent="0.25">
      <c r="A49" s="320">
        <v>47</v>
      </c>
      <c r="B49" s="330" t="s">
        <v>222</v>
      </c>
      <c r="C49" s="330" t="s">
        <v>634</v>
      </c>
      <c r="D49" s="323" t="s">
        <v>219</v>
      </c>
      <c r="E49" s="330">
        <v>108.06</v>
      </c>
      <c r="F49" s="331">
        <v>3</v>
      </c>
      <c r="G49" s="330">
        <v>4</v>
      </c>
      <c r="H49" s="325" t="s">
        <v>216</v>
      </c>
      <c r="I49" s="330">
        <v>12</v>
      </c>
    </row>
    <row r="50" spans="1:9" x14ac:dyDescent="0.25">
      <c r="A50" s="320">
        <v>48</v>
      </c>
      <c r="B50" s="330" t="s">
        <v>222</v>
      </c>
      <c r="C50" s="330" t="s">
        <v>635</v>
      </c>
      <c r="D50" s="323" t="s">
        <v>219</v>
      </c>
      <c r="E50" s="330">
        <v>108.06</v>
      </c>
      <c r="F50" s="331">
        <v>3</v>
      </c>
      <c r="G50" s="330">
        <v>4</v>
      </c>
      <c r="H50" s="325" t="s">
        <v>216</v>
      </c>
      <c r="I50" s="330">
        <v>12</v>
      </c>
    </row>
    <row r="51" spans="1:9" x14ac:dyDescent="0.25">
      <c r="A51" s="320">
        <v>49</v>
      </c>
      <c r="B51" s="330" t="s">
        <v>222</v>
      </c>
      <c r="C51" s="330" t="s">
        <v>636</v>
      </c>
      <c r="D51" s="323" t="s">
        <v>219</v>
      </c>
      <c r="E51" s="330">
        <v>108.06</v>
      </c>
      <c r="F51" s="331">
        <v>3</v>
      </c>
      <c r="G51" s="330">
        <v>4</v>
      </c>
      <c r="H51" s="325" t="s">
        <v>216</v>
      </c>
      <c r="I51" s="330">
        <v>16</v>
      </c>
    </row>
    <row r="52" spans="1:9" x14ac:dyDescent="0.25">
      <c r="A52" s="320">
        <v>50</v>
      </c>
      <c r="B52" s="330" t="s">
        <v>222</v>
      </c>
      <c r="C52" s="330" t="s">
        <v>637</v>
      </c>
      <c r="D52" s="323" t="s">
        <v>219</v>
      </c>
      <c r="E52" s="330">
        <v>108.06</v>
      </c>
      <c r="F52" s="331">
        <v>3</v>
      </c>
      <c r="G52" s="330">
        <v>2</v>
      </c>
      <c r="H52" s="325" t="s">
        <v>216</v>
      </c>
      <c r="I52" s="330">
        <v>12</v>
      </c>
    </row>
    <row r="53" spans="1:9" x14ac:dyDescent="0.25">
      <c r="A53" s="320">
        <v>51</v>
      </c>
      <c r="B53" s="330" t="s">
        <v>222</v>
      </c>
      <c r="C53" s="330" t="s">
        <v>638</v>
      </c>
      <c r="D53" s="323" t="s">
        <v>219</v>
      </c>
      <c r="E53" s="330">
        <v>108.06</v>
      </c>
      <c r="F53" s="331">
        <v>3</v>
      </c>
      <c r="G53" s="330">
        <v>4</v>
      </c>
      <c r="H53" s="325" t="s">
        <v>216</v>
      </c>
      <c r="I53" s="330">
        <v>12</v>
      </c>
    </row>
    <row r="54" spans="1:9" x14ac:dyDescent="0.25">
      <c r="A54" s="320">
        <v>52</v>
      </c>
      <c r="B54" s="330" t="s">
        <v>222</v>
      </c>
      <c r="C54" s="330" t="s">
        <v>639</v>
      </c>
      <c r="D54" s="323" t="s">
        <v>219</v>
      </c>
      <c r="E54" s="330">
        <v>108.06</v>
      </c>
      <c r="F54" s="331">
        <v>3</v>
      </c>
      <c r="G54" s="330">
        <v>2</v>
      </c>
      <c r="H54" s="325" t="s">
        <v>216</v>
      </c>
      <c r="I54" s="330">
        <v>12</v>
      </c>
    </row>
    <row r="55" spans="1:9" x14ac:dyDescent="0.25">
      <c r="A55" s="320">
        <v>53</v>
      </c>
      <c r="B55" s="330" t="s">
        <v>222</v>
      </c>
      <c r="C55" s="330" t="s">
        <v>640</v>
      </c>
      <c r="D55" s="323" t="s">
        <v>219</v>
      </c>
      <c r="E55" s="330">
        <v>137.68</v>
      </c>
      <c r="F55" s="331">
        <v>3</v>
      </c>
      <c r="G55" s="330">
        <v>2</v>
      </c>
      <c r="H55" s="325" t="s">
        <v>216</v>
      </c>
      <c r="I55" s="330">
        <v>16</v>
      </c>
    </row>
    <row r="56" spans="1:9" x14ac:dyDescent="0.25">
      <c r="A56" s="320">
        <v>54</v>
      </c>
      <c r="B56" s="330" t="s">
        <v>222</v>
      </c>
      <c r="C56" s="330" t="s">
        <v>641</v>
      </c>
      <c r="D56" s="323" t="s">
        <v>219</v>
      </c>
      <c r="E56" s="330">
        <v>108.06</v>
      </c>
      <c r="F56" s="331">
        <v>3</v>
      </c>
      <c r="G56" s="330">
        <v>4</v>
      </c>
      <c r="H56" s="325" t="s">
        <v>216</v>
      </c>
      <c r="I56" s="330">
        <v>12</v>
      </c>
    </row>
    <row r="57" spans="1:9" x14ac:dyDescent="0.25">
      <c r="A57" s="320">
        <v>55</v>
      </c>
      <c r="B57" s="330" t="s">
        <v>222</v>
      </c>
      <c r="C57" s="330" t="s">
        <v>642</v>
      </c>
      <c r="D57" s="323" t="s">
        <v>219</v>
      </c>
      <c r="E57" s="330">
        <v>108.06</v>
      </c>
      <c r="F57" s="331">
        <v>3</v>
      </c>
      <c r="G57" s="330">
        <v>4</v>
      </c>
      <c r="H57" s="325" t="s">
        <v>216</v>
      </c>
      <c r="I57" s="330">
        <v>12</v>
      </c>
    </row>
    <row r="58" spans="1:9" x14ac:dyDescent="0.25">
      <c r="A58" s="320">
        <v>56</v>
      </c>
      <c r="B58" s="330" t="s">
        <v>222</v>
      </c>
      <c r="C58" s="330" t="s">
        <v>643</v>
      </c>
      <c r="D58" s="323" t="s">
        <v>219</v>
      </c>
      <c r="E58" s="330">
        <v>108.06</v>
      </c>
      <c r="F58" s="331">
        <v>3</v>
      </c>
      <c r="G58" s="330">
        <v>4</v>
      </c>
      <c r="H58" s="325" t="s">
        <v>216</v>
      </c>
      <c r="I58" s="330">
        <v>12</v>
      </c>
    </row>
    <row r="59" spans="1:9" ht="26" x14ac:dyDescent="0.25">
      <c r="A59" s="320">
        <v>57</v>
      </c>
      <c r="B59" s="332" t="s">
        <v>644</v>
      </c>
      <c r="C59" s="333" t="s">
        <v>645</v>
      </c>
      <c r="D59" s="323" t="s">
        <v>215</v>
      </c>
      <c r="E59" s="324">
        <v>43.9</v>
      </c>
      <c r="F59" s="334">
        <v>1</v>
      </c>
      <c r="G59" s="325">
        <v>6</v>
      </c>
      <c r="H59" s="325" t="s">
        <v>216</v>
      </c>
      <c r="I59" s="325">
        <v>10</v>
      </c>
    </row>
    <row r="60" spans="1:9" ht="28" x14ac:dyDescent="0.25">
      <c r="A60" s="320">
        <v>58</v>
      </c>
      <c r="B60" s="335" t="s">
        <v>646</v>
      </c>
      <c r="C60" s="336" t="s">
        <v>647</v>
      </c>
      <c r="D60" s="336" t="s">
        <v>219</v>
      </c>
      <c r="E60" s="336">
        <v>100</v>
      </c>
      <c r="F60" s="323">
        <v>3</v>
      </c>
      <c r="G60" s="323">
        <v>4</v>
      </c>
      <c r="H60" s="323" t="s">
        <v>648</v>
      </c>
      <c r="I60" s="323">
        <v>12</v>
      </c>
    </row>
    <row r="61" spans="1:9" ht="42" x14ac:dyDescent="0.25">
      <c r="A61" s="320">
        <v>59</v>
      </c>
      <c r="B61" s="335" t="s">
        <v>649</v>
      </c>
      <c r="C61" s="336" t="s">
        <v>650</v>
      </c>
      <c r="D61" s="336" t="s">
        <v>215</v>
      </c>
      <c r="E61" s="336">
        <v>80</v>
      </c>
      <c r="F61" s="323">
        <v>4</v>
      </c>
      <c r="G61" s="323">
        <v>20</v>
      </c>
      <c r="H61" s="323" t="s">
        <v>648</v>
      </c>
      <c r="I61" s="323">
        <v>20</v>
      </c>
    </row>
    <row r="62" spans="1:9" ht="28" x14ac:dyDescent="0.25">
      <c r="A62" s="320">
        <v>60</v>
      </c>
      <c r="B62" s="335" t="s">
        <v>651</v>
      </c>
      <c r="C62" s="336" t="s">
        <v>652</v>
      </c>
      <c r="D62" s="336" t="s">
        <v>219</v>
      </c>
      <c r="E62" s="336">
        <v>105</v>
      </c>
      <c r="F62" s="323">
        <v>3</v>
      </c>
      <c r="G62" s="323">
        <v>2</v>
      </c>
      <c r="H62" s="323" t="s">
        <v>648</v>
      </c>
      <c r="I62" s="323">
        <v>12</v>
      </c>
    </row>
    <row r="63" spans="1:9" ht="28" x14ac:dyDescent="0.25">
      <c r="A63" s="320">
        <v>61</v>
      </c>
      <c r="B63" s="335" t="s">
        <v>653</v>
      </c>
      <c r="C63" s="336" t="s">
        <v>654</v>
      </c>
      <c r="D63" s="336" t="s">
        <v>215</v>
      </c>
      <c r="E63" s="336">
        <v>39</v>
      </c>
      <c r="F63" s="323">
        <v>3</v>
      </c>
      <c r="G63" s="323">
        <v>8</v>
      </c>
      <c r="H63" s="323" t="s">
        <v>648</v>
      </c>
      <c r="I63" s="323">
        <v>24</v>
      </c>
    </row>
    <row r="64" spans="1:9" ht="28" x14ac:dyDescent="0.25">
      <c r="A64" s="320">
        <v>62</v>
      </c>
      <c r="B64" s="335" t="s">
        <v>655</v>
      </c>
      <c r="C64" s="336" t="s">
        <v>656</v>
      </c>
      <c r="D64" s="336" t="s">
        <v>219</v>
      </c>
      <c r="E64" s="336">
        <v>105</v>
      </c>
      <c r="F64" s="323">
        <v>3</v>
      </c>
      <c r="G64" s="323">
        <v>2</v>
      </c>
      <c r="H64" s="323" t="s">
        <v>648</v>
      </c>
      <c r="I64" s="323">
        <v>12</v>
      </c>
    </row>
    <row r="65" spans="1:9" ht="56" x14ac:dyDescent="0.25">
      <c r="A65" s="320">
        <v>63</v>
      </c>
      <c r="B65" s="335" t="s">
        <v>657</v>
      </c>
      <c r="C65" s="336" t="s">
        <v>658</v>
      </c>
      <c r="D65" s="336" t="s">
        <v>219</v>
      </c>
      <c r="E65" s="336">
        <v>130</v>
      </c>
      <c r="F65" s="323">
        <v>3</v>
      </c>
      <c r="G65" s="323">
        <v>4</v>
      </c>
      <c r="H65" s="323" t="s">
        <v>648</v>
      </c>
      <c r="I65" s="323">
        <v>12</v>
      </c>
    </row>
    <row r="66" spans="1:9" ht="28" x14ac:dyDescent="0.25">
      <c r="A66" s="320">
        <v>64</v>
      </c>
      <c r="B66" s="335" t="s">
        <v>659</v>
      </c>
      <c r="C66" s="336" t="s">
        <v>660</v>
      </c>
      <c r="D66" s="336" t="s">
        <v>219</v>
      </c>
      <c r="E66" s="336">
        <v>100</v>
      </c>
      <c r="F66" s="323">
        <v>3</v>
      </c>
      <c r="G66" s="323">
        <v>4</v>
      </c>
      <c r="H66" s="323" t="s">
        <v>648</v>
      </c>
      <c r="I66" s="323">
        <v>12</v>
      </c>
    </row>
    <row r="67" spans="1:9" ht="42" x14ac:dyDescent="0.25">
      <c r="A67" s="320">
        <v>65</v>
      </c>
      <c r="B67" s="335" t="s">
        <v>661</v>
      </c>
      <c r="C67" s="336" t="s">
        <v>662</v>
      </c>
      <c r="D67" s="338" t="s">
        <v>23</v>
      </c>
      <c r="E67" s="336">
        <v>30</v>
      </c>
      <c r="F67" s="323">
        <v>3</v>
      </c>
      <c r="G67" s="323">
        <v>24</v>
      </c>
      <c r="H67" s="323" t="s">
        <v>648</v>
      </c>
      <c r="I67" s="323">
        <v>24</v>
      </c>
    </row>
    <row r="68" spans="1:9" ht="28" x14ac:dyDescent="0.25">
      <c r="A68" s="320">
        <v>66</v>
      </c>
      <c r="B68" s="335" t="s">
        <v>663</v>
      </c>
      <c r="C68" s="336" t="s">
        <v>664</v>
      </c>
      <c r="D68" s="336" t="s">
        <v>219</v>
      </c>
      <c r="E68" s="336">
        <v>105</v>
      </c>
      <c r="F68" s="323">
        <v>3</v>
      </c>
      <c r="G68" s="323">
        <v>2</v>
      </c>
      <c r="H68" s="323" t="s">
        <v>648</v>
      </c>
      <c r="I68" s="323">
        <v>12</v>
      </c>
    </row>
    <row r="69" spans="1:9" ht="28" x14ac:dyDescent="0.25">
      <c r="A69" s="320">
        <v>67</v>
      </c>
      <c r="B69" s="335" t="s">
        <v>665</v>
      </c>
      <c r="C69" s="336" t="s">
        <v>666</v>
      </c>
      <c r="D69" s="336" t="s">
        <v>219</v>
      </c>
      <c r="E69" s="336">
        <v>100</v>
      </c>
      <c r="F69" s="323">
        <v>3</v>
      </c>
      <c r="G69" s="323">
        <v>4</v>
      </c>
      <c r="H69" s="323" t="s">
        <v>648</v>
      </c>
      <c r="I69" s="323">
        <v>12</v>
      </c>
    </row>
    <row r="70" spans="1:9" ht="28" x14ac:dyDescent="0.25">
      <c r="A70" s="320">
        <v>68</v>
      </c>
      <c r="B70" s="335" t="s">
        <v>667</v>
      </c>
      <c r="C70" s="336" t="s">
        <v>668</v>
      </c>
      <c r="D70" s="336" t="s">
        <v>219</v>
      </c>
      <c r="E70" s="336">
        <v>100</v>
      </c>
      <c r="F70" s="323">
        <v>3</v>
      </c>
      <c r="G70" s="323">
        <v>4</v>
      </c>
      <c r="H70" s="323" t="s">
        <v>648</v>
      </c>
      <c r="I70" s="323">
        <v>12</v>
      </c>
    </row>
    <row r="71" spans="1:9" ht="28" x14ac:dyDescent="0.25">
      <c r="A71" s="320">
        <v>69</v>
      </c>
      <c r="B71" s="335" t="s">
        <v>669</v>
      </c>
      <c r="C71" s="336" t="s">
        <v>670</v>
      </c>
      <c r="D71" s="336" t="s">
        <v>219</v>
      </c>
      <c r="E71" s="336">
        <v>100</v>
      </c>
      <c r="F71" s="323">
        <v>3</v>
      </c>
      <c r="G71" s="323">
        <v>4</v>
      </c>
      <c r="H71" s="323" t="s">
        <v>648</v>
      </c>
      <c r="I71" s="323">
        <v>12</v>
      </c>
    </row>
    <row r="72" spans="1:9" ht="28" x14ac:dyDescent="0.25">
      <c r="A72" s="320">
        <v>70</v>
      </c>
      <c r="B72" s="335" t="s">
        <v>671</v>
      </c>
      <c r="C72" s="336" t="s">
        <v>672</v>
      </c>
      <c r="D72" s="336" t="s">
        <v>219</v>
      </c>
      <c r="E72" s="336">
        <v>100</v>
      </c>
      <c r="F72" s="323">
        <v>3</v>
      </c>
      <c r="G72" s="323">
        <v>4</v>
      </c>
      <c r="H72" s="323" t="s">
        <v>648</v>
      </c>
      <c r="I72" s="323">
        <v>12</v>
      </c>
    </row>
    <row r="73" spans="1:9" ht="28" x14ac:dyDescent="0.25">
      <c r="A73" s="320">
        <v>71</v>
      </c>
      <c r="B73" s="335" t="s">
        <v>673</v>
      </c>
      <c r="C73" s="336" t="s">
        <v>674</v>
      </c>
      <c r="D73" s="336" t="s">
        <v>219</v>
      </c>
      <c r="E73" s="336">
        <v>94</v>
      </c>
      <c r="F73" s="323">
        <v>3</v>
      </c>
      <c r="G73" s="323">
        <v>2</v>
      </c>
      <c r="H73" s="323" t="s">
        <v>648</v>
      </c>
      <c r="I73" s="323">
        <v>12</v>
      </c>
    </row>
    <row r="74" spans="1:9" ht="42" x14ac:dyDescent="0.25">
      <c r="A74" s="320">
        <v>72</v>
      </c>
      <c r="B74" s="335" t="s">
        <v>675</v>
      </c>
      <c r="C74" s="336" t="s">
        <v>676</v>
      </c>
      <c r="D74" s="336" t="s">
        <v>219</v>
      </c>
      <c r="E74" s="336">
        <v>150</v>
      </c>
      <c r="F74" s="323">
        <v>4</v>
      </c>
      <c r="G74" s="323">
        <v>18</v>
      </c>
      <c r="H74" s="323" t="s">
        <v>648</v>
      </c>
      <c r="I74" s="323">
        <v>42</v>
      </c>
    </row>
    <row r="75" spans="1:9" ht="28" x14ac:dyDescent="0.25">
      <c r="A75" s="320">
        <v>73</v>
      </c>
      <c r="B75" s="335" t="s">
        <v>677</v>
      </c>
      <c r="C75" s="336" t="s">
        <v>678</v>
      </c>
      <c r="D75" s="336" t="s">
        <v>219</v>
      </c>
      <c r="E75" s="336">
        <v>100</v>
      </c>
      <c r="F75" s="323">
        <v>3</v>
      </c>
      <c r="G75" s="323">
        <v>4</v>
      </c>
      <c r="H75" s="323" t="s">
        <v>648</v>
      </c>
      <c r="I75" s="323">
        <v>12</v>
      </c>
    </row>
    <row r="76" spans="1:9" ht="28" x14ac:dyDescent="0.25">
      <c r="A76" s="320">
        <v>74</v>
      </c>
      <c r="B76" s="335" t="s">
        <v>679</v>
      </c>
      <c r="C76" s="336" t="s">
        <v>680</v>
      </c>
      <c r="D76" s="336" t="s">
        <v>219</v>
      </c>
      <c r="E76" s="336">
        <v>100</v>
      </c>
      <c r="F76" s="323">
        <v>3</v>
      </c>
      <c r="G76" s="323">
        <v>4</v>
      </c>
      <c r="H76" s="323" t="s">
        <v>648</v>
      </c>
      <c r="I76" s="323">
        <v>12</v>
      </c>
    </row>
    <row r="77" spans="1:9" ht="28" x14ac:dyDescent="0.25">
      <c r="A77" s="320">
        <v>75</v>
      </c>
      <c r="B77" s="335" t="s">
        <v>681</v>
      </c>
      <c r="C77" s="336" t="s">
        <v>682</v>
      </c>
      <c r="D77" s="336" t="s">
        <v>219</v>
      </c>
      <c r="E77" s="336">
        <v>100</v>
      </c>
      <c r="F77" s="323">
        <v>3</v>
      </c>
      <c r="G77" s="323">
        <v>4</v>
      </c>
      <c r="H77" s="323" t="s">
        <v>648</v>
      </c>
      <c r="I77" s="323">
        <v>12</v>
      </c>
    </row>
    <row r="78" spans="1:9" ht="28" x14ac:dyDescent="0.25">
      <c r="A78" s="320">
        <v>76</v>
      </c>
      <c r="B78" s="335" t="s">
        <v>683</v>
      </c>
      <c r="C78" s="336" t="s">
        <v>684</v>
      </c>
      <c r="D78" s="338" t="s">
        <v>215</v>
      </c>
      <c r="E78" s="336">
        <v>39</v>
      </c>
      <c r="F78" s="323">
        <v>3</v>
      </c>
      <c r="G78" s="323">
        <v>8</v>
      </c>
      <c r="H78" s="323" t="s">
        <v>648</v>
      </c>
      <c r="I78" s="323">
        <v>24</v>
      </c>
    </row>
    <row r="79" spans="1:9" ht="28" x14ac:dyDescent="0.25">
      <c r="A79" s="320">
        <v>77</v>
      </c>
      <c r="B79" s="335" t="s">
        <v>685</v>
      </c>
      <c r="C79" s="336" t="s">
        <v>686</v>
      </c>
      <c r="D79" s="338" t="s">
        <v>215</v>
      </c>
      <c r="E79" s="336">
        <v>48</v>
      </c>
      <c r="F79" s="323">
        <v>3</v>
      </c>
      <c r="G79" s="323">
        <v>10</v>
      </c>
      <c r="H79" s="323" t="s">
        <v>648</v>
      </c>
      <c r="I79" s="323">
        <v>30</v>
      </c>
    </row>
    <row r="80" spans="1:9" ht="28" x14ac:dyDescent="0.25">
      <c r="A80" s="320">
        <v>78</v>
      </c>
      <c r="B80" s="335" t="s">
        <v>687</v>
      </c>
      <c r="C80" s="336" t="s">
        <v>688</v>
      </c>
      <c r="D80" s="338" t="s">
        <v>23</v>
      </c>
      <c r="E80" s="336">
        <v>30</v>
      </c>
      <c r="F80" s="323">
        <v>3</v>
      </c>
      <c r="G80" s="323">
        <v>24</v>
      </c>
      <c r="H80" s="323" t="s">
        <v>648</v>
      </c>
      <c r="I80" s="323">
        <v>24</v>
      </c>
    </row>
    <row r="81" spans="1:9" ht="42" x14ac:dyDescent="0.25">
      <c r="A81" s="320">
        <v>79</v>
      </c>
      <c r="B81" s="335" t="s">
        <v>689</v>
      </c>
      <c r="C81" s="336" t="s">
        <v>690</v>
      </c>
      <c r="D81" s="336" t="s">
        <v>219</v>
      </c>
      <c r="E81" s="336">
        <v>130</v>
      </c>
      <c r="F81" s="323">
        <v>3</v>
      </c>
      <c r="G81" s="323">
        <v>4</v>
      </c>
      <c r="H81" s="323" t="s">
        <v>648</v>
      </c>
      <c r="I81" s="323">
        <v>12</v>
      </c>
    </row>
    <row r="82" spans="1:9" ht="42" x14ac:dyDescent="0.25">
      <c r="A82" s="320">
        <v>80</v>
      </c>
      <c r="B82" s="335" t="s">
        <v>691</v>
      </c>
      <c r="C82" s="336" t="s">
        <v>692</v>
      </c>
      <c r="D82" s="336" t="s">
        <v>215</v>
      </c>
      <c r="E82" s="336">
        <v>60</v>
      </c>
      <c r="F82" s="323">
        <v>3</v>
      </c>
      <c r="G82" s="323">
        <v>16</v>
      </c>
      <c r="H82" s="323" t="s">
        <v>648</v>
      </c>
      <c r="I82" s="323">
        <v>16</v>
      </c>
    </row>
    <row r="83" spans="1:9" ht="28" x14ac:dyDescent="0.25">
      <c r="A83" s="320">
        <v>81</v>
      </c>
      <c r="B83" s="335" t="s">
        <v>693</v>
      </c>
      <c r="C83" s="336" t="s">
        <v>694</v>
      </c>
      <c r="D83" s="336" t="s">
        <v>219</v>
      </c>
      <c r="E83" s="336">
        <v>100</v>
      </c>
      <c r="F83" s="323">
        <v>3</v>
      </c>
      <c r="G83" s="323">
        <v>4</v>
      </c>
      <c r="H83" s="323" t="s">
        <v>648</v>
      </c>
      <c r="I83" s="323">
        <v>12</v>
      </c>
    </row>
    <row r="84" spans="1:9" ht="28" x14ac:dyDescent="0.25">
      <c r="A84" s="320">
        <v>82</v>
      </c>
      <c r="B84" s="335" t="s">
        <v>695</v>
      </c>
      <c r="C84" s="336" t="s">
        <v>696</v>
      </c>
      <c r="D84" s="336" t="s">
        <v>215</v>
      </c>
      <c r="E84" s="336">
        <v>40</v>
      </c>
      <c r="F84" s="323">
        <v>1</v>
      </c>
      <c r="G84" s="323">
        <v>8</v>
      </c>
      <c r="H84" s="323" t="s">
        <v>648</v>
      </c>
      <c r="I84" s="323">
        <v>10</v>
      </c>
    </row>
    <row r="85" spans="1:9" ht="28" x14ac:dyDescent="0.25">
      <c r="A85" s="320">
        <v>83</v>
      </c>
      <c r="B85" s="335" t="s">
        <v>697</v>
      </c>
      <c r="C85" s="336" t="s">
        <v>698</v>
      </c>
      <c r="D85" s="336" t="s">
        <v>219</v>
      </c>
      <c r="E85" s="336">
        <v>100</v>
      </c>
      <c r="F85" s="323">
        <v>3</v>
      </c>
      <c r="G85" s="323">
        <v>4</v>
      </c>
      <c r="H85" s="323" t="s">
        <v>648</v>
      </c>
      <c r="I85" s="323">
        <v>12</v>
      </c>
    </row>
    <row r="86" spans="1:9" ht="28" x14ac:dyDescent="0.25">
      <c r="A86" s="320">
        <v>84</v>
      </c>
      <c r="B86" s="335" t="s">
        <v>699</v>
      </c>
      <c r="C86" s="336" t="s">
        <v>700</v>
      </c>
      <c r="D86" s="336" t="s">
        <v>219</v>
      </c>
      <c r="E86" s="336">
        <v>100</v>
      </c>
      <c r="F86" s="323">
        <v>3</v>
      </c>
      <c r="G86" s="323">
        <v>4</v>
      </c>
      <c r="H86" s="323" t="s">
        <v>648</v>
      </c>
      <c r="I86" s="323">
        <v>12</v>
      </c>
    </row>
    <row r="87" spans="1:9" ht="28" x14ac:dyDescent="0.25">
      <c r="A87" s="320">
        <v>85</v>
      </c>
      <c r="B87" s="335" t="s">
        <v>701</v>
      </c>
      <c r="C87" s="336" t="s">
        <v>702</v>
      </c>
      <c r="D87" s="336" t="s">
        <v>219</v>
      </c>
      <c r="E87" s="336">
        <v>100</v>
      </c>
      <c r="F87" s="323">
        <v>3</v>
      </c>
      <c r="G87" s="323">
        <v>4</v>
      </c>
      <c r="H87" s="323" t="s">
        <v>648</v>
      </c>
      <c r="I87" s="323">
        <v>12</v>
      </c>
    </row>
    <row r="88" spans="1:9" ht="42" x14ac:dyDescent="0.25">
      <c r="A88" s="320">
        <v>86</v>
      </c>
      <c r="B88" s="335" t="s">
        <v>703</v>
      </c>
      <c r="C88" s="336" t="s">
        <v>704</v>
      </c>
      <c r="D88" s="336" t="s">
        <v>215</v>
      </c>
      <c r="E88" s="336">
        <v>60</v>
      </c>
      <c r="F88" s="323">
        <v>3</v>
      </c>
      <c r="G88" s="323">
        <v>6</v>
      </c>
      <c r="H88" s="323" t="s">
        <v>648</v>
      </c>
      <c r="I88" s="323">
        <v>18</v>
      </c>
    </row>
    <row r="89" spans="1:9" ht="42" x14ac:dyDescent="0.25">
      <c r="A89" s="320">
        <v>87</v>
      </c>
      <c r="B89" s="335" t="s">
        <v>705</v>
      </c>
      <c r="C89" s="336" t="s">
        <v>706</v>
      </c>
      <c r="D89" s="336" t="s">
        <v>215</v>
      </c>
      <c r="E89" s="336">
        <v>30</v>
      </c>
      <c r="F89" s="323">
        <v>3</v>
      </c>
      <c r="G89" s="323">
        <v>24</v>
      </c>
      <c r="H89" s="323" t="s">
        <v>648</v>
      </c>
      <c r="I89" s="323">
        <v>24</v>
      </c>
    </row>
    <row r="90" spans="1:9" ht="42" x14ac:dyDescent="0.25">
      <c r="A90" s="320">
        <v>88</v>
      </c>
      <c r="B90" s="335" t="s">
        <v>707</v>
      </c>
      <c r="C90" s="336" t="s">
        <v>708</v>
      </c>
      <c r="D90" s="336" t="s">
        <v>219</v>
      </c>
      <c r="E90" s="336">
        <v>100</v>
      </c>
      <c r="F90" s="323">
        <v>3</v>
      </c>
      <c r="G90" s="323">
        <v>6</v>
      </c>
      <c r="H90" s="323" t="s">
        <v>648</v>
      </c>
      <c r="I90" s="323">
        <v>18</v>
      </c>
    </row>
    <row r="91" spans="1:9" ht="42" x14ac:dyDescent="0.25">
      <c r="A91" s="320">
        <v>89</v>
      </c>
      <c r="B91" s="335" t="s">
        <v>709</v>
      </c>
      <c r="C91" s="336" t="s">
        <v>710</v>
      </c>
      <c r="D91" s="336" t="s">
        <v>219</v>
      </c>
      <c r="E91" s="336">
        <v>100</v>
      </c>
      <c r="F91" s="323">
        <v>3</v>
      </c>
      <c r="G91" s="323">
        <v>0</v>
      </c>
      <c r="H91" s="323" t="s">
        <v>648</v>
      </c>
      <c r="I91" s="323">
        <v>12</v>
      </c>
    </row>
    <row r="92" spans="1:9" ht="26" x14ac:dyDescent="0.25">
      <c r="A92" s="320">
        <v>90</v>
      </c>
      <c r="B92" s="323" t="s">
        <v>711</v>
      </c>
      <c r="C92" s="323" t="s">
        <v>712</v>
      </c>
      <c r="D92" s="323" t="s">
        <v>215</v>
      </c>
      <c r="E92" s="323">
        <v>39</v>
      </c>
      <c r="F92" s="323">
        <v>3</v>
      </c>
      <c r="G92" s="323">
        <v>8</v>
      </c>
      <c r="H92" s="323" t="s">
        <v>648</v>
      </c>
      <c r="I92" s="323">
        <v>24</v>
      </c>
    </row>
    <row r="93" spans="1:9" ht="39" x14ac:dyDescent="0.25">
      <c r="A93" s="320">
        <v>91</v>
      </c>
      <c r="B93" s="323" t="s">
        <v>713</v>
      </c>
      <c r="C93" s="323" t="s">
        <v>714</v>
      </c>
      <c r="D93" s="323" t="s">
        <v>215</v>
      </c>
      <c r="E93" s="323">
        <v>48</v>
      </c>
      <c r="F93" s="323">
        <v>3</v>
      </c>
      <c r="G93" s="323">
        <v>8</v>
      </c>
      <c r="H93" s="323" t="s">
        <v>648</v>
      </c>
      <c r="I93" s="323">
        <v>24</v>
      </c>
    </row>
    <row r="94" spans="1:9" ht="26" x14ac:dyDescent="0.25">
      <c r="A94" s="320">
        <v>92</v>
      </c>
      <c r="B94" s="323" t="s">
        <v>715</v>
      </c>
      <c r="C94" s="323" t="s">
        <v>716</v>
      </c>
      <c r="D94" s="323" t="s">
        <v>219</v>
      </c>
      <c r="E94" s="323">
        <v>100</v>
      </c>
      <c r="F94" s="323">
        <v>3</v>
      </c>
      <c r="G94" s="323">
        <v>4</v>
      </c>
      <c r="H94" s="323" t="s">
        <v>648</v>
      </c>
      <c r="I94" s="323">
        <v>12</v>
      </c>
    </row>
    <row r="95" spans="1:9" ht="26" x14ac:dyDescent="0.25">
      <c r="A95" s="320">
        <v>93</v>
      </c>
      <c r="B95" s="323" t="s">
        <v>717</v>
      </c>
      <c r="C95" s="323" t="s">
        <v>718</v>
      </c>
      <c r="D95" s="323" t="s">
        <v>219</v>
      </c>
      <c r="E95" s="323">
        <v>100</v>
      </c>
      <c r="F95" s="323">
        <v>3</v>
      </c>
      <c r="G95" s="323">
        <v>4</v>
      </c>
      <c r="H95" s="323" t="s">
        <v>648</v>
      </c>
      <c r="I95" s="323">
        <v>12</v>
      </c>
    </row>
    <row r="96" spans="1:9" ht="26" x14ac:dyDescent="0.25">
      <c r="A96" s="320">
        <v>94</v>
      </c>
      <c r="B96" s="323" t="s">
        <v>719</v>
      </c>
      <c r="C96" s="323" t="s">
        <v>720</v>
      </c>
      <c r="D96" s="323" t="s">
        <v>219</v>
      </c>
      <c r="E96" s="323">
        <v>105</v>
      </c>
      <c r="F96" s="323">
        <v>3</v>
      </c>
      <c r="G96" s="323">
        <v>4</v>
      </c>
      <c r="H96" s="323" t="s">
        <v>648</v>
      </c>
      <c r="I96" s="323">
        <v>12</v>
      </c>
    </row>
    <row r="97" spans="1:9" ht="26" x14ac:dyDescent="0.25">
      <c r="A97" s="320">
        <v>95</v>
      </c>
      <c r="B97" s="323" t="s">
        <v>721</v>
      </c>
      <c r="C97" s="323" t="s">
        <v>722</v>
      </c>
      <c r="D97" s="323" t="s">
        <v>219</v>
      </c>
      <c r="E97" s="323">
        <v>100</v>
      </c>
      <c r="F97" s="323">
        <v>3</v>
      </c>
      <c r="G97" s="323">
        <v>4</v>
      </c>
      <c r="H97" s="323" t="s">
        <v>648</v>
      </c>
      <c r="I97" s="323">
        <v>12</v>
      </c>
    </row>
    <row r="98" spans="1:9" ht="26" x14ac:dyDescent="0.25">
      <c r="A98" s="320">
        <v>96</v>
      </c>
      <c r="B98" s="323" t="s">
        <v>723</v>
      </c>
      <c r="C98" s="323" t="s">
        <v>724</v>
      </c>
      <c r="D98" s="323" t="s">
        <v>215</v>
      </c>
      <c r="E98" s="323">
        <v>39</v>
      </c>
      <c r="F98" s="323">
        <v>3</v>
      </c>
      <c r="G98" s="323">
        <v>12</v>
      </c>
      <c r="H98" s="323" t="s">
        <v>648</v>
      </c>
      <c r="I98" s="323">
        <v>36</v>
      </c>
    </row>
    <row r="99" spans="1:9" ht="26" x14ac:dyDescent="0.25">
      <c r="A99" s="320">
        <v>97</v>
      </c>
      <c r="B99" s="323" t="s">
        <v>725</v>
      </c>
      <c r="C99" s="323" t="s">
        <v>726</v>
      </c>
      <c r="D99" s="323" t="s">
        <v>23</v>
      </c>
      <c r="E99" s="323">
        <v>30</v>
      </c>
      <c r="F99" s="323">
        <v>3</v>
      </c>
      <c r="G99" s="323">
        <v>24</v>
      </c>
      <c r="H99" s="323" t="s">
        <v>648</v>
      </c>
      <c r="I99" s="323">
        <v>24</v>
      </c>
    </row>
    <row r="100" spans="1:9" ht="39" x14ac:dyDescent="0.25">
      <c r="A100" s="320">
        <v>98</v>
      </c>
      <c r="B100" s="323" t="s">
        <v>727</v>
      </c>
      <c r="C100" s="323" t="s">
        <v>728</v>
      </c>
      <c r="D100" s="323" t="s">
        <v>219</v>
      </c>
      <c r="E100" s="323">
        <v>150</v>
      </c>
      <c r="F100" s="323">
        <v>5</v>
      </c>
      <c r="G100" s="323">
        <v>24</v>
      </c>
      <c r="H100" s="323" t="s">
        <v>648</v>
      </c>
      <c r="I100" s="323">
        <v>48</v>
      </c>
    </row>
    <row r="101" spans="1:9" ht="26" x14ac:dyDescent="0.25">
      <c r="A101" s="320">
        <v>99</v>
      </c>
      <c r="B101" s="323" t="s">
        <v>729</v>
      </c>
      <c r="C101" s="323" t="s">
        <v>730</v>
      </c>
      <c r="D101" s="323" t="s">
        <v>215</v>
      </c>
      <c r="E101" s="323">
        <v>94</v>
      </c>
      <c r="F101" s="323">
        <v>3</v>
      </c>
      <c r="G101" s="323">
        <v>2</v>
      </c>
      <c r="H101" s="323" t="s">
        <v>648</v>
      </c>
      <c r="I101" s="323">
        <v>12</v>
      </c>
    </row>
    <row r="102" spans="1:9" ht="39" x14ac:dyDescent="0.25">
      <c r="A102" s="320">
        <v>100</v>
      </c>
      <c r="B102" s="323" t="s">
        <v>731</v>
      </c>
      <c r="C102" s="323" t="s">
        <v>732</v>
      </c>
      <c r="D102" s="323" t="s">
        <v>219</v>
      </c>
      <c r="E102" s="323">
        <v>270</v>
      </c>
      <c r="F102" s="323">
        <v>7</v>
      </c>
      <c r="G102" s="323">
        <v>36</v>
      </c>
      <c r="H102" s="323" t="s">
        <v>648</v>
      </c>
      <c r="I102" s="323">
        <v>60</v>
      </c>
    </row>
    <row r="103" spans="1:9" ht="26" x14ac:dyDescent="0.25">
      <c r="A103" s="320">
        <v>101</v>
      </c>
      <c r="B103" s="323" t="s">
        <v>733</v>
      </c>
      <c r="C103" s="323" t="s">
        <v>734</v>
      </c>
      <c r="D103" s="323" t="s">
        <v>219</v>
      </c>
      <c r="E103" s="323">
        <v>105</v>
      </c>
      <c r="F103" s="323">
        <v>3</v>
      </c>
      <c r="G103" s="323">
        <v>2</v>
      </c>
      <c r="H103" s="323" t="s">
        <v>648</v>
      </c>
      <c r="I103" s="323">
        <v>12</v>
      </c>
    </row>
    <row r="104" spans="1:9" ht="26" x14ac:dyDescent="0.25">
      <c r="A104" s="320">
        <v>102</v>
      </c>
      <c r="B104" s="323" t="s">
        <v>735</v>
      </c>
      <c r="C104" s="323" t="s">
        <v>736</v>
      </c>
      <c r="D104" s="323" t="s">
        <v>215</v>
      </c>
      <c r="E104" s="323">
        <v>39</v>
      </c>
      <c r="F104" s="323">
        <v>3</v>
      </c>
      <c r="G104" s="323">
        <v>12</v>
      </c>
      <c r="H104" s="323" t="s">
        <v>648</v>
      </c>
      <c r="I104" s="323">
        <v>36</v>
      </c>
    </row>
    <row r="105" spans="1:9" ht="39" x14ac:dyDescent="0.25">
      <c r="A105" s="320">
        <v>103</v>
      </c>
      <c r="B105" s="323" t="s">
        <v>737</v>
      </c>
      <c r="C105" s="323" t="s">
        <v>738</v>
      </c>
      <c r="D105" s="323" t="s">
        <v>215</v>
      </c>
      <c r="E105" s="323">
        <v>65</v>
      </c>
      <c r="F105" s="323">
        <v>3</v>
      </c>
      <c r="G105" s="323">
        <v>16</v>
      </c>
      <c r="H105" s="323" t="s">
        <v>648</v>
      </c>
      <c r="I105" s="323">
        <v>32</v>
      </c>
    </row>
    <row r="106" spans="1:9" ht="26" x14ac:dyDescent="0.25">
      <c r="A106" s="320">
        <v>104</v>
      </c>
      <c r="B106" s="323" t="s">
        <v>739</v>
      </c>
      <c r="C106" s="323" t="s">
        <v>740</v>
      </c>
      <c r="D106" s="323" t="s">
        <v>215</v>
      </c>
      <c r="E106" s="323">
        <v>94</v>
      </c>
      <c r="F106" s="323">
        <v>3</v>
      </c>
      <c r="G106" s="323">
        <v>2</v>
      </c>
      <c r="H106" s="323" t="s">
        <v>648</v>
      </c>
      <c r="I106" s="323">
        <v>12</v>
      </c>
    </row>
    <row r="107" spans="1:9" ht="39.5" x14ac:dyDescent="0.25">
      <c r="A107" s="320">
        <v>105</v>
      </c>
      <c r="B107" s="323" t="s">
        <v>741</v>
      </c>
      <c r="C107" s="323" t="s">
        <v>742</v>
      </c>
      <c r="D107" s="323" t="s">
        <v>215</v>
      </c>
      <c r="E107" s="323">
        <v>48</v>
      </c>
      <c r="F107" s="323">
        <v>3</v>
      </c>
      <c r="G107" s="323">
        <v>16</v>
      </c>
      <c r="H107" s="323" t="s">
        <v>648</v>
      </c>
      <c r="I107" s="323">
        <v>16</v>
      </c>
    </row>
    <row r="108" spans="1:9" ht="27" x14ac:dyDescent="0.25">
      <c r="A108" s="320">
        <v>106</v>
      </c>
      <c r="B108" s="323" t="s">
        <v>743</v>
      </c>
      <c r="C108" s="323" t="s">
        <v>744</v>
      </c>
      <c r="D108" s="323" t="s">
        <v>215</v>
      </c>
      <c r="E108" s="323">
        <v>94</v>
      </c>
      <c r="F108" s="323">
        <v>3</v>
      </c>
      <c r="G108" s="323">
        <v>2</v>
      </c>
      <c r="H108" s="323" t="s">
        <v>648</v>
      </c>
      <c r="I108" s="323">
        <v>12</v>
      </c>
    </row>
    <row r="109" spans="1:9" ht="26" x14ac:dyDescent="0.25">
      <c r="A109" s="320">
        <v>107</v>
      </c>
      <c r="B109" s="323" t="s">
        <v>745</v>
      </c>
      <c r="C109" s="323" t="s">
        <v>746</v>
      </c>
      <c r="D109" s="323" t="s">
        <v>219</v>
      </c>
      <c r="E109" s="323">
        <v>100</v>
      </c>
      <c r="F109" s="323">
        <v>3</v>
      </c>
      <c r="G109" s="323">
        <v>4</v>
      </c>
      <c r="H109" s="323" t="s">
        <v>648</v>
      </c>
      <c r="I109" s="323">
        <v>12</v>
      </c>
    </row>
    <row r="110" spans="1:9" ht="26" x14ac:dyDescent="0.25">
      <c r="A110" s="320">
        <v>108</v>
      </c>
      <c r="B110" s="323" t="s">
        <v>747</v>
      </c>
      <c r="C110" s="323" t="s">
        <v>748</v>
      </c>
      <c r="D110" s="323" t="s">
        <v>219</v>
      </c>
      <c r="E110" s="323">
        <v>100</v>
      </c>
      <c r="F110" s="323">
        <v>3</v>
      </c>
      <c r="G110" s="323">
        <v>4</v>
      </c>
      <c r="H110" s="323" t="s">
        <v>648</v>
      </c>
      <c r="I110" s="323">
        <v>12</v>
      </c>
    </row>
    <row r="111" spans="1:9" ht="52" x14ac:dyDescent="0.25">
      <c r="A111" s="320">
        <v>109</v>
      </c>
      <c r="B111" s="323" t="s">
        <v>749</v>
      </c>
      <c r="C111" s="323" t="s">
        <v>750</v>
      </c>
      <c r="D111" s="323" t="s">
        <v>219</v>
      </c>
      <c r="E111" s="323">
        <v>260</v>
      </c>
      <c r="F111" s="323">
        <v>9</v>
      </c>
      <c r="G111" s="323">
        <v>16</v>
      </c>
      <c r="H111" s="323" t="s">
        <v>648</v>
      </c>
      <c r="I111" s="323">
        <v>24</v>
      </c>
    </row>
    <row r="112" spans="1:9" ht="52.5" x14ac:dyDescent="0.25">
      <c r="A112" s="320">
        <v>110</v>
      </c>
      <c r="B112" s="323" t="s">
        <v>751</v>
      </c>
      <c r="C112" s="323" t="s">
        <v>752</v>
      </c>
      <c r="D112" s="323" t="s">
        <v>219</v>
      </c>
      <c r="E112" s="323">
        <v>470</v>
      </c>
      <c r="F112" s="323">
        <v>14</v>
      </c>
      <c r="G112" s="323">
        <v>26</v>
      </c>
      <c r="H112" s="323" t="s">
        <v>648</v>
      </c>
      <c r="I112" s="323">
        <v>34</v>
      </c>
    </row>
    <row r="113" spans="1:9" ht="39" x14ac:dyDescent="0.25">
      <c r="A113" s="320">
        <v>111</v>
      </c>
      <c r="B113" s="323" t="s">
        <v>753</v>
      </c>
      <c r="C113" s="323" t="s">
        <v>754</v>
      </c>
      <c r="D113" s="323" t="s">
        <v>219</v>
      </c>
      <c r="E113" s="323">
        <v>100</v>
      </c>
      <c r="F113" s="323">
        <v>3</v>
      </c>
      <c r="G113" s="323">
        <v>6</v>
      </c>
      <c r="H113" s="323" t="s">
        <v>648</v>
      </c>
      <c r="I113" s="323">
        <v>18</v>
      </c>
    </row>
    <row r="114" spans="1:9" ht="15.5" x14ac:dyDescent="0.25">
      <c r="A114" s="365" t="s">
        <v>755</v>
      </c>
      <c r="B114" s="365"/>
      <c r="C114" s="340"/>
      <c r="D114" s="341" t="s">
        <v>219</v>
      </c>
      <c r="E114" s="339">
        <v>7220.21</v>
      </c>
      <c r="F114" s="339">
        <v>212</v>
      </c>
      <c r="G114" s="339">
        <v>390</v>
      </c>
      <c r="H114" s="339"/>
      <c r="I114" s="339">
        <v>1026</v>
      </c>
    </row>
    <row r="115" spans="1:9" ht="15.5" x14ac:dyDescent="0.25">
      <c r="A115" s="365" t="s">
        <v>756</v>
      </c>
      <c r="B115" s="365"/>
      <c r="C115" s="340"/>
      <c r="D115" s="341" t="s">
        <v>215</v>
      </c>
      <c r="E115" s="339">
        <v>2513.7919999999999</v>
      </c>
      <c r="F115" s="339">
        <v>140</v>
      </c>
      <c r="G115" s="339">
        <v>498</v>
      </c>
      <c r="H115" s="339"/>
      <c r="I115" s="339">
        <v>1226</v>
      </c>
    </row>
  </sheetData>
  <mergeCells count="3">
    <mergeCell ref="A1:I1"/>
    <mergeCell ref="A114:B114"/>
    <mergeCell ref="A115:B115"/>
  </mergeCells>
  <phoneticPr fontId="45" type="noConversion"/>
  <pageMargins left="0.75" right="0.75" top="1" bottom="1" header="0.5" footer="0.5"/>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27">
    <comment s:ref="C17" rgbClr="9CC600"/>
    <comment s:ref="E38" rgbClr="9CC600"/>
    <comment s:ref="C39" rgbClr="9CC600"/>
    <comment s:ref="E39" rgbClr="9CC600"/>
    <comment s:ref="C58" rgbClr="9CC60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30</vt:i4>
      </vt:variant>
    </vt:vector>
  </HeadingPairs>
  <TitlesOfParts>
    <vt:vector size="30" baseType="lpstr">
      <vt:lpstr>第1包吉黑项目检测内容统计表</vt:lpstr>
      <vt:lpstr>第1包吉黑项目桥梁表</vt:lpstr>
      <vt:lpstr>第2包质量提升三期</vt:lpstr>
      <vt:lpstr>第3包鹤哈高速鹤苔段</vt:lpstr>
      <vt:lpstr>第3包鹤哈高速鹤苔段桥梁表</vt:lpstr>
      <vt:lpstr>第3包鹤哈高速苔伊段</vt:lpstr>
      <vt:lpstr>第3包鹤哈高速苔伊段桥梁表</vt:lpstr>
      <vt:lpstr>第4包哈肇项目检测内容统计表 </vt:lpstr>
      <vt:lpstr>第4包哈肇项目桥梁表</vt:lpstr>
      <vt:lpstr>第5包铁科高速铁凤段检测项目统计表</vt:lpstr>
      <vt:lpstr>第5包铁科高速铁凤段桥梁表</vt:lpstr>
      <vt:lpstr>第6包铁科高速凤方段检测项目统计表</vt:lpstr>
      <vt:lpstr>第6包铁科高速凤方段桥梁表</vt:lpstr>
      <vt:lpstr>第7包绥大项目检测内容统计表 </vt:lpstr>
      <vt:lpstr>第7包绥大项目桥梁表</vt:lpstr>
      <vt:lpstr>第8包佳木斯过境段项目检测内容统计表 </vt:lpstr>
      <vt:lpstr>第8包佳木斯过境段项目桥梁表</vt:lpstr>
      <vt:lpstr>第8包滴兴项目检测内容统计表 </vt:lpstr>
      <vt:lpstr>第8包滴兴项目桥梁表</vt:lpstr>
      <vt:lpstr>第8包绥马项目检测内容统计表 </vt:lpstr>
      <vt:lpstr>第8包绥马项目桥梁表</vt:lpstr>
      <vt:lpstr>第9包铁科五常拉林段项目检测内容统计表 </vt:lpstr>
      <vt:lpstr>第9包铁科五常拉林段项目桥梁表</vt:lpstr>
      <vt:lpstr>第9包铁科高速方延段项目检测内容统计表</vt:lpstr>
      <vt:lpstr>第9包铁科高速方延段桥梁表</vt:lpstr>
      <vt:lpstr>第10包铁科高速尚五段项目检测内容统计表</vt:lpstr>
      <vt:lpstr>第10包铁科高速尚五段桥梁表</vt:lpstr>
      <vt:lpstr>第11包北漠项目检测内容统计表</vt:lpstr>
      <vt:lpstr>第11包北漠项目桥梁表</vt:lpstr>
      <vt:lpstr>第12包质量提升二期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qj f</cp:lastModifiedBy>
  <cp:lastPrinted>2022-05-13T03:30:00Z</cp:lastPrinted>
  <dcterms:created xsi:type="dcterms:W3CDTF">2022-02-09T00:52:00Z</dcterms:created>
  <dcterms:modified xsi:type="dcterms:W3CDTF">2022-12-05T14:14:59Z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7A38214A6970497E9CF09DAD37CB3C9C</vt:lpwstr>
  </property>
  <property fmtid="{D5CDD505-2E9C-101B-9397-08002B2CF9AE}" pid="3" name="KSOProductBuildVer">
    <vt:lpwstr>2052-11.1.0.12302</vt:lpwstr>
  </property>
</Properties>
</file>